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MyWebsite\Stima\2021-2022\"/>
    </mc:Choice>
  </mc:AlternateContent>
  <xr:revisionPtr revIDLastSave="0" documentId="13_ncr:9_{ACA27D42-33EF-4E35-BEDD-EFF7F9E981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kap" sheetId="1" r:id="rId1"/>
    <sheet name="Summary_Nilai_Tugas" sheetId="3" r:id="rId2"/>
    <sheet name="UAS_IF221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6" i="4" l="1"/>
  <c r="M176" i="4"/>
  <c r="H176" i="4"/>
  <c r="S176" i="4" s="1"/>
  <c r="N191" i="1" s="1"/>
  <c r="R175" i="4"/>
  <c r="M175" i="4"/>
  <c r="H175" i="4"/>
  <c r="S175" i="4" s="1"/>
  <c r="N190" i="1" s="1"/>
  <c r="S174" i="4"/>
  <c r="R174" i="4"/>
  <c r="M174" i="4"/>
  <c r="H174" i="4"/>
  <c r="S173" i="4"/>
  <c r="R173" i="4"/>
  <c r="M173" i="4"/>
  <c r="H173" i="4"/>
  <c r="S172" i="4"/>
  <c r="R172" i="4"/>
  <c r="M172" i="4"/>
  <c r="H172" i="4"/>
  <c r="S171" i="4"/>
  <c r="R171" i="4"/>
  <c r="M171" i="4"/>
  <c r="H171" i="4"/>
  <c r="S170" i="4"/>
  <c r="R170" i="4"/>
  <c r="M170" i="4"/>
  <c r="H170" i="4"/>
  <c r="S169" i="4"/>
  <c r="R169" i="4"/>
  <c r="M169" i="4"/>
  <c r="H169" i="4"/>
  <c r="S168" i="4"/>
  <c r="R168" i="4"/>
  <c r="M168" i="4"/>
  <c r="H168" i="4"/>
  <c r="S167" i="4"/>
  <c r="R167" i="4"/>
  <c r="M167" i="4"/>
  <c r="H167" i="4"/>
  <c r="S166" i="4"/>
  <c r="R166" i="4"/>
  <c r="M166" i="4"/>
  <c r="H166" i="4"/>
  <c r="S165" i="4"/>
  <c r="R165" i="4"/>
  <c r="M165" i="4"/>
  <c r="H165" i="4"/>
  <c r="S164" i="4"/>
  <c r="R164" i="4"/>
  <c r="M164" i="4"/>
  <c r="H164" i="4"/>
  <c r="S163" i="4"/>
  <c r="R163" i="4"/>
  <c r="M163" i="4"/>
  <c r="H163" i="4"/>
  <c r="S162" i="4"/>
  <c r="R162" i="4"/>
  <c r="M162" i="4"/>
  <c r="H162" i="4"/>
  <c r="S161" i="4"/>
  <c r="R161" i="4"/>
  <c r="M161" i="4"/>
  <c r="H161" i="4"/>
  <c r="S160" i="4"/>
  <c r="R160" i="4"/>
  <c r="M160" i="4"/>
  <c r="H160" i="4"/>
  <c r="S159" i="4"/>
  <c r="R159" i="4"/>
  <c r="M159" i="4"/>
  <c r="H159" i="4"/>
  <c r="S158" i="4"/>
  <c r="R158" i="4"/>
  <c r="M158" i="4"/>
  <c r="H158" i="4"/>
  <c r="S157" i="4"/>
  <c r="R157" i="4"/>
  <c r="M157" i="4"/>
  <c r="H157" i="4"/>
  <c r="S156" i="4"/>
  <c r="R156" i="4"/>
  <c r="M156" i="4"/>
  <c r="H156" i="4"/>
  <c r="S155" i="4"/>
  <c r="R155" i="4"/>
  <c r="M155" i="4"/>
  <c r="H155" i="4"/>
  <c r="S154" i="4"/>
  <c r="R154" i="4"/>
  <c r="M154" i="4"/>
  <c r="H154" i="4"/>
  <c r="S153" i="4"/>
  <c r="R153" i="4"/>
  <c r="M153" i="4"/>
  <c r="H153" i="4"/>
  <c r="S152" i="4"/>
  <c r="R152" i="4"/>
  <c r="M152" i="4"/>
  <c r="H152" i="4"/>
  <c r="S151" i="4"/>
  <c r="R151" i="4"/>
  <c r="M151" i="4"/>
  <c r="H151" i="4"/>
  <c r="S150" i="4"/>
  <c r="R150" i="4"/>
  <c r="M150" i="4"/>
  <c r="H150" i="4"/>
  <c r="S149" i="4"/>
  <c r="R149" i="4"/>
  <c r="M149" i="4"/>
  <c r="H149" i="4"/>
  <c r="S148" i="4"/>
  <c r="R148" i="4"/>
  <c r="M148" i="4"/>
  <c r="H148" i="4"/>
  <c r="S147" i="4"/>
  <c r="R147" i="4"/>
  <c r="M147" i="4"/>
  <c r="H147" i="4"/>
  <c r="S146" i="4"/>
  <c r="R146" i="4"/>
  <c r="M146" i="4"/>
  <c r="H146" i="4"/>
  <c r="S145" i="4"/>
  <c r="R145" i="4"/>
  <c r="M145" i="4"/>
  <c r="H145" i="4"/>
  <c r="S144" i="4"/>
  <c r="R144" i="4"/>
  <c r="M144" i="4"/>
  <c r="H144" i="4"/>
  <c r="S143" i="4"/>
  <c r="R143" i="4"/>
  <c r="M143" i="4"/>
  <c r="H143" i="4"/>
  <c r="S142" i="4"/>
  <c r="R142" i="4"/>
  <c r="M142" i="4"/>
  <c r="H142" i="4"/>
  <c r="S141" i="4"/>
  <c r="R141" i="4"/>
  <c r="M141" i="4"/>
  <c r="H141" i="4"/>
  <c r="S140" i="4"/>
  <c r="R140" i="4"/>
  <c r="M140" i="4"/>
  <c r="H140" i="4"/>
  <c r="S139" i="4"/>
  <c r="R139" i="4"/>
  <c r="M139" i="4"/>
  <c r="H139" i="4"/>
  <c r="S138" i="4"/>
  <c r="R138" i="4"/>
  <c r="M138" i="4"/>
  <c r="H138" i="4"/>
  <c r="S137" i="4"/>
  <c r="R137" i="4"/>
  <c r="M137" i="4"/>
  <c r="H137" i="4"/>
  <c r="S136" i="4"/>
  <c r="R136" i="4"/>
  <c r="M136" i="4"/>
  <c r="H136" i="4"/>
  <c r="S135" i="4"/>
  <c r="R135" i="4"/>
  <c r="M135" i="4"/>
  <c r="H135" i="4"/>
  <c r="S134" i="4"/>
  <c r="R134" i="4"/>
  <c r="M134" i="4"/>
  <c r="H134" i="4"/>
  <c r="S133" i="4"/>
  <c r="R133" i="4"/>
  <c r="M133" i="4"/>
  <c r="H133" i="4"/>
  <c r="S132" i="4"/>
  <c r="R132" i="4"/>
  <c r="M132" i="4"/>
  <c r="H132" i="4"/>
  <c r="S131" i="4"/>
  <c r="R131" i="4"/>
  <c r="M131" i="4"/>
  <c r="H131" i="4"/>
  <c r="S130" i="4"/>
  <c r="R130" i="4"/>
  <c r="M130" i="4"/>
  <c r="H130" i="4"/>
  <c r="S129" i="4"/>
  <c r="R129" i="4"/>
  <c r="M129" i="4"/>
  <c r="H129" i="4"/>
  <c r="S128" i="4"/>
  <c r="R128" i="4"/>
  <c r="M128" i="4"/>
  <c r="H128" i="4"/>
  <c r="S127" i="4"/>
  <c r="R127" i="4"/>
  <c r="M127" i="4"/>
  <c r="H127" i="4"/>
  <c r="S126" i="4"/>
  <c r="R126" i="4"/>
  <c r="M126" i="4"/>
  <c r="H126" i="4"/>
  <c r="S125" i="4"/>
  <c r="R125" i="4"/>
  <c r="M125" i="4"/>
  <c r="H125" i="4"/>
  <c r="S124" i="4"/>
  <c r="R124" i="4"/>
  <c r="M124" i="4"/>
  <c r="H124" i="4"/>
  <c r="S123" i="4"/>
  <c r="R123" i="4"/>
  <c r="M123" i="4"/>
  <c r="H123" i="4"/>
  <c r="S122" i="4"/>
  <c r="R122" i="4"/>
  <c r="M122" i="4"/>
  <c r="H122" i="4"/>
  <c r="S121" i="4"/>
  <c r="R121" i="4"/>
  <c r="M121" i="4"/>
  <c r="H121" i="4"/>
  <c r="S120" i="4"/>
  <c r="R120" i="4"/>
  <c r="M120" i="4"/>
  <c r="H120" i="4"/>
  <c r="S119" i="4"/>
  <c r="R119" i="4"/>
  <c r="M119" i="4"/>
  <c r="H119" i="4"/>
  <c r="S118" i="4"/>
  <c r="R118" i="4"/>
  <c r="M118" i="4"/>
  <c r="H118" i="4"/>
  <c r="S117" i="4"/>
  <c r="R117" i="4"/>
  <c r="M117" i="4"/>
  <c r="H117" i="4"/>
  <c r="S116" i="4"/>
  <c r="R116" i="4"/>
  <c r="M116" i="4"/>
  <c r="H116" i="4"/>
  <c r="S115" i="4"/>
  <c r="R115" i="4"/>
  <c r="M115" i="4"/>
  <c r="H115" i="4"/>
  <c r="S114" i="4"/>
  <c r="R114" i="4"/>
  <c r="M114" i="4"/>
  <c r="H114" i="4"/>
  <c r="S113" i="4"/>
  <c r="R113" i="4"/>
  <c r="M113" i="4"/>
  <c r="H113" i="4"/>
  <c r="S112" i="4"/>
  <c r="R112" i="4"/>
  <c r="M112" i="4"/>
  <c r="H112" i="4"/>
  <c r="S111" i="4"/>
  <c r="R111" i="4"/>
  <c r="M111" i="4"/>
  <c r="H111" i="4"/>
  <c r="S110" i="4"/>
  <c r="R110" i="4"/>
  <c r="M110" i="4"/>
  <c r="H110" i="4"/>
  <c r="S109" i="4"/>
  <c r="R109" i="4"/>
  <c r="M109" i="4"/>
  <c r="H109" i="4"/>
  <c r="S108" i="4"/>
  <c r="R108" i="4"/>
  <c r="M108" i="4"/>
  <c r="H108" i="4"/>
  <c r="S107" i="4"/>
  <c r="R107" i="4"/>
  <c r="M107" i="4"/>
  <c r="H107" i="4"/>
  <c r="S106" i="4"/>
  <c r="R106" i="4"/>
  <c r="M106" i="4"/>
  <c r="H106" i="4"/>
  <c r="S105" i="4"/>
  <c r="R105" i="4"/>
  <c r="M105" i="4"/>
  <c r="H105" i="4"/>
  <c r="S104" i="4"/>
  <c r="R104" i="4"/>
  <c r="M104" i="4"/>
  <c r="H104" i="4"/>
  <c r="S103" i="4"/>
  <c r="R103" i="4"/>
  <c r="M103" i="4"/>
  <c r="H103" i="4"/>
  <c r="S102" i="4"/>
  <c r="R102" i="4"/>
  <c r="M102" i="4"/>
  <c r="H102" i="4"/>
  <c r="S101" i="4"/>
  <c r="R101" i="4"/>
  <c r="M101" i="4"/>
  <c r="H101" i="4"/>
  <c r="S100" i="4"/>
  <c r="R100" i="4"/>
  <c r="M100" i="4"/>
  <c r="H100" i="4"/>
  <c r="S99" i="4"/>
  <c r="R99" i="4"/>
  <c r="M99" i="4"/>
  <c r="H99" i="4"/>
  <c r="S98" i="4"/>
  <c r="R98" i="4"/>
  <c r="M98" i="4"/>
  <c r="H98" i="4"/>
  <c r="S97" i="4"/>
  <c r="R97" i="4"/>
  <c r="M97" i="4"/>
  <c r="H97" i="4"/>
  <c r="S96" i="4"/>
  <c r="R96" i="4"/>
  <c r="M96" i="4"/>
  <c r="H96" i="4"/>
  <c r="S95" i="4"/>
  <c r="R95" i="4"/>
  <c r="M95" i="4"/>
  <c r="H95" i="4"/>
  <c r="S94" i="4"/>
  <c r="R94" i="4"/>
  <c r="M94" i="4"/>
  <c r="H94" i="4"/>
  <c r="S93" i="4"/>
  <c r="R93" i="4"/>
  <c r="M93" i="4"/>
  <c r="H93" i="4"/>
  <c r="S92" i="4"/>
  <c r="R92" i="4"/>
  <c r="M92" i="4"/>
  <c r="H92" i="4"/>
  <c r="S91" i="4"/>
  <c r="R91" i="4"/>
  <c r="M91" i="4"/>
  <c r="H91" i="4"/>
  <c r="S90" i="4"/>
  <c r="R90" i="4"/>
  <c r="M90" i="4"/>
  <c r="H90" i="4"/>
  <c r="S89" i="4"/>
  <c r="R89" i="4"/>
  <c r="M89" i="4"/>
  <c r="H89" i="4"/>
  <c r="S88" i="4"/>
  <c r="R88" i="4"/>
  <c r="M88" i="4"/>
  <c r="H88" i="4"/>
  <c r="S87" i="4"/>
  <c r="R87" i="4"/>
  <c r="M87" i="4"/>
  <c r="H87" i="4"/>
  <c r="S86" i="4"/>
  <c r="R86" i="4"/>
  <c r="M86" i="4"/>
  <c r="H86" i="4"/>
  <c r="S85" i="4"/>
  <c r="R85" i="4"/>
  <c r="M85" i="4"/>
  <c r="H85" i="4"/>
  <c r="S84" i="4"/>
  <c r="R84" i="4"/>
  <c r="M84" i="4"/>
  <c r="H84" i="4"/>
  <c r="S83" i="4"/>
  <c r="R83" i="4"/>
  <c r="M83" i="4"/>
  <c r="H83" i="4"/>
  <c r="S82" i="4"/>
  <c r="R82" i="4"/>
  <c r="M82" i="4"/>
  <c r="H82" i="4"/>
  <c r="S81" i="4"/>
  <c r="R81" i="4"/>
  <c r="M81" i="4"/>
  <c r="H81" i="4"/>
  <c r="S80" i="4"/>
  <c r="R80" i="4"/>
  <c r="M80" i="4"/>
  <c r="H80" i="4"/>
  <c r="S79" i="4"/>
  <c r="R79" i="4"/>
  <c r="M79" i="4"/>
  <c r="H79" i="4"/>
  <c r="S78" i="4"/>
  <c r="R78" i="4"/>
  <c r="M78" i="4"/>
  <c r="H78" i="4"/>
  <c r="S77" i="4"/>
  <c r="R77" i="4"/>
  <c r="M77" i="4"/>
  <c r="H77" i="4"/>
  <c r="S76" i="4"/>
  <c r="R76" i="4"/>
  <c r="M76" i="4"/>
  <c r="H76" i="4"/>
  <c r="S75" i="4"/>
  <c r="R75" i="4"/>
  <c r="M75" i="4"/>
  <c r="H75" i="4"/>
  <c r="S74" i="4"/>
  <c r="R74" i="4"/>
  <c r="M74" i="4"/>
  <c r="H74" i="4"/>
  <c r="S73" i="4"/>
  <c r="R73" i="4"/>
  <c r="M73" i="4"/>
  <c r="H73" i="4"/>
  <c r="S72" i="4"/>
  <c r="R72" i="4"/>
  <c r="M72" i="4"/>
  <c r="H72" i="4"/>
  <c r="S71" i="4"/>
  <c r="R71" i="4"/>
  <c r="M71" i="4"/>
  <c r="H71" i="4"/>
  <c r="S70" i="4"/>
  <c r="R70" i="4"/>
  <c r="M70" i="4"/>
  <c r="H70" i="4"/>
  <c r="S69" i="4"/>
  <c r="R69" i="4"/>
  <c r="M69" i="4"/>
  <c r="H69" i="4"/>
  <c r="S68" i="4"/>
  <c r="R68" i="4"/>
  <c r="M68" i="4"/>
  <c r="H68" i="4"/>
  <c r="S67" i="4"/>
  <c r="R67" i="4"/>
  <c r="M67" i="4"/>
  <c r="H67" i="4"/>
  <c r="S66" i="4"/>
  <c r="R66" i="4"/>
  <c r="M66" i="4"/>
  <c r="H66" i="4"/>
  <c r="S65" i="4"/>
  <c r="R65" i="4"/>
  <c r="M65" i="4"/>
  <c r="H65" i="4"/>
  <c r="S64" i="4"/>
  <c r="R64" i="4"/>
  <c r="M64" i="4"/>
  <c r="H64" i="4"/>
  <c r="S63" i="4"/>
  <c r="R63" i="4"/>
  <c r="M63" i="4"/>
  <c r="H63" i="4"/>
  <c r="V62" i="4"/>
  <c r="R62" i="4"/>
  <c r="M62" i="4"/>
  <c r="H62" i="4"/>
  <c r="S62" i="4" s="1"/>
  <c r="V61" i="4"/>
  <c r="R61" i="4"/>
  <c r="M61" i="4"/>
  <c r="H61" i="4"/>
  <c r="S61" i="4" s="1"/>
  <c r="N76" i="1" s="1"/>
  <c r="V60" i="4"/>
  <c r="R60" i="4"/>
  <c r="M60" i="4"/>
  <c r="H60" i="4"/>
  <c r="S60" i="4" s="1"/>
  <c r="N75" i="1" s="1"/>
  <c r="V59" i="4"/>
  <c r="S59" i="4"/>
  <c r="R59" i="4"/>
  <c r="M59" i="4"/>
  <c r="H59" i="4"/>
  <c r="V58" i="4"/>
  <c r="R58" i="4"/>
  <c r="M58" i="4"/>
  <c r="H58" i="4"/>
  <c r="S58" i="4" s="1"/>
  <c r="V57" i="4"/>
  <c r="R57" i="4"/>
  <c r="M57" i="4"/>
  <c r="H57" i="4"/>
  <c r="S57" i="4" s="1"/>
  <c r="N72" i="1" s="1"/>
  <c r="V56" i="4"/>
  <c r="R56" i="4"/>
  <c r="M56" i="4"/>
  <c r="H56" i="4"/>
  <c r="S56" i="4" s="1"/>
  <c r="N71" i="1" s="1"/>
  <c r="V55" i="4"/>
  <c r="R55" i="4"/>
  <c r="M55" i="4"/>
  <c r="S55" i="4" s="1"/>
  <c r="N70" i="1" s="1"/>
  <c r="H55" i="4"/>
  <c r="V54" i="4"/>
  <c r="R54" i="4"/>
  <c r="M54" i="4"/>
  <c r="S54" i="4" s="1"/>
  <c r="H54" i="4"/>
  <c r="V53" i="4"/>
  <c r="R53" i="4"/>
  <c r="M53" i="4"/>
  <c r="H53" i="4"/>
  <c r="S53" i="4" s="1"/>
  <c r="V52" i="4"/>
  <c r="R52" i="4"/>
  <c r="M52" i="4"/>
  <c r="S52" i="4" s="1"/>
  <c r="N67" i="1" s="1"/>
  <c r="H52" i="4"/>
  <c r="V51" i="4"/>
  <c r="S51" i="4"/>
  <c r="R51" i="4"/>
  <c r="M51" i="4"/>
  <c r="H51" i="4"/>
  <c r="V50" i="4"/>
  <c r="S50" i="4"/>
  <c r="R50" i="4"/>
  <c r="M50" i="4"/>
  <c r="H50" i="4"/>
  <c r="V49" i="4"/>
  <c r="R49" i="4"/>
  <c r="M49" i="4"/>
  <c r="H49" i="4"/>
  <c r="S49" i="4" s="1"/>
  <c r="N64" i="1" s="1"/>
  <c r="V48" i="4"/>
  <c r="R48" i="4"/>
  <c r="M48" i="4"/>
  <c r="H48" i="4"/>
  <c r="S48" i="4" s="1"/>
  <c r="N63" i="1" s="1"/>
  <c r="V47" i="4"/>
  <c r="R47" i="4"/>
  <c r="M47" i="4"/>
  <c r="S47" i="4" s="1"/>
  <c r="H47" i="4"/>
  <c r="V46" i="4"/>
  <c r="R46" i="4"/>
  <c r="M46" i="4"/>
  <c r="S46" i="4" s="1"/>
  <c r="H46" i="4"/>
  <c r="V45" i="4"/>
  <c r="R45" i="4"/>
  <c r="M45" i="4"/>
  <c r="H45" i="4"/>
  <c r="S45" i="4" s="1"/>
  <c r="N60" i="1" s="1"/>
  <c r="V44" i="4"/>
  <c r="R44" i="4"/>
  <c r="M44" i="4"/>
  <c r="S44" i="4" s="1"/>
  <c r="H44" i="4"/>
  <c r="V43" i="4"/>
  <c r="S43" i="4"/>
  <c r="R43" i="4"/>
  <c r="M43" i="4"/>
  <c r="H43" i="4"/>
  <c r="V42" i="4"/>
  <c r="S42" i="4"/>
  <c r="R42" i="4"/>
  <c r="M42" i="4"/>
  <c r="H42" i="4"/>
  <c r="V41" i="4"/>
  <c r="R41" i="4"/>
  <c r="M41" i="4"/>
  <c r="H41" i="4"/>
  <c r="S41" i="4" s="1"/>
  <c r="N56" i="1" s="1"/>
  <c r="V40" i="4"/>
  <c r="R40" i="4"/>
  <c r="M40" i="4"/>
  <c r="H40" i="4"/>
  <c r="S40" i="4" s="1"/>
  <c r="V39" i="4"/>
  <c r="R39" i="4"/>
  <c r="M39" i="4"/>
  <c r="S39" i="4" s="1"/>
  <c r="H39" i="4"/>
  <c r="V38" i="4"/>
  <c r="R38" i="4"/>
  <c r="M38" i="4"/>
  <c r="S38" i="4" s="1"/>
  <c r="H38" i="4"/>
  <c r="V37" i="4"/>
  <c r="R37" i="4"/>
  <c r="M37" i="4"/>
  <c r="H37" i="4"/>
  <c r="S37" i="4" s="1"/>
  <c r="N52" i="1" s="1"/>
  <c r="V36" i="4"/>
  <c r="R36" i="4"/>
  <c r="M36" i="4"/>
  <c r="S36" i="4" s="1"/>
  <c r="N51" i="1" s="1"/>
  <c r="H36" i="4"/>
  <c r="V35" i="4"/>
  <c r="S35" i="4"/>
  <c r="R35" i="4"/>
  <c r="M35" i="4"/>
  <c r="H35" i="4"/>
  <c r="V34" i="4"/>
  <c r="S34" i="4"/>
  <c r="R34" i="4"/>
  <c r="M34" i="4"/>
  <c r="H34" i="4"/>
  <c r="V33" i="4"/>
  <c r="R33" i="4"/>
  <c r="M33" i="4"/>
  <c r="H33" i="4"/>
  <c r="S33" i="4" s="1"/>
  <c r="N48" i="1" s="1"/>
  <c r="V32" i="4"/>
  <c r="R32" i="4"/>
  <c r="M32" i="4"/>
  <c r="H32" i="4"/>
  <c r="S32" i="4" s="1"/>
  <c r="V31" i="4"/>
  <c r="R31" i="4"/>
  <c r="M31" i="4"/>
  <c r="S31" i="4" s="1"/>
  <c r="H31" i="4"/>
  <c r="V30" i="4"/>
  <c r="R30" i="4"/>
  <c r="M30" i="4"/>
  <c r="S30" i="4" s="1"/>
  <c r="H30" i="4"/>
  <c r="V29" i="4"/>
  <c r="R29" i="4"/>
  <c r="M29" i="4"/>
  <c r="H29" i="4"/>
  <c r="S29" i="4" s="1"/>
  <c r="N44" i="1" s="1"/>
  <c r="V28" i="4"/>
  <c r="R28" i="4"/>
  <c r="M28" i="4"/>
  <c r="S28" i="4" s="1"/>
  <c r="H28" i="4"/>
  <c r="V27" i="4"/>
  <c r="S27" i="4"/>
  <c r="R27" i="4"/>
  <c r="M27" i="4"/>
  <c r="H27" i="4"/>
  <c r="V26" i="4"/>
  <c r="S26" i="4"/>
  <c r="R26" i="4"/>
  <c r="M26" i="4"/>
  <c r="H26" i="4"/>
  <c r="V25" i="4"/>
  <c r="R25" i="4"/>
  <c r="M25" i="4"/>
  <c r="H25" i="4"/>
  <c r="S25" i="4" s="1"/>
  <c r="N40" i="1" s="1"/>
  <c r="V24" i="4"/>
  <c r="R24" i="4"/>
  <c r="M24" i="4"/>
  <c r="H24" i="4"/>
  <c r="S24" i="4" s="1"/>
  <c r="V23" i="4"/>
  <c r="R23" i="4"/>
  <c r="M23" i="4"/>
  <c r="S23" i="4" s="1"/>
  <c r="H23" i="4"/>
  <c r="V22" i="4"/>
  <c r="R22" i="4"/>
  <c r="M22" i="4"/>
  <c r="S22" i="4" s="1"/>
  <c r="H22" i="4"/>
  <c r="V21" i="4"/>
  <c r="R21" i="4"/>
  <c r="M21" i="4"/>
  <c r="H21" i="4"/>
  <c r="S21" i="4" s="1"/>
  <c r="N36" i="1" s="1"/>
  <c r="V20" i="4"/>
  <c r="R20" i="4"/>
  <c r="M20" i="4"/>
  <c r="S20" i="4" s="1"/>
  <c r="H20" i="4"/>
  <c r="V19" i="4"/>
  <c r="S19" i="4"/>
  <c r="R19" i="4"/>
  <c r="M19" i="4"/>
  <c r="H19" i="4"/>
  <c r="V18" i="4"/>
  <c r="S18" i="4"/>
  <c r="R18" i="4"/>
  <c r="M18" i="4"/>
  <c r="H18" i="4"/>
  <c r="V17" i="4"/>
  <c r="R17" i="4"/>
  <c r="M17" i="4"/>
  <c r="H17" i="4"/>
  <c r="S17" i="4" s="1"/>
  <c r="N32" i="1" s="1"/>
  <c r="V16" i="4"/>
  <c r="R16" i="4"/>
  <c r="M16" i="4"/>
  <c r="H16" i="4"/>
  <c r="S16" i="4" s="1"/>
  <c r="V15" i="4"/>
  <c r="R15" i="4"/>
  <c r="M15" i="4"/>
  <c r="S15" i="4" s="1"/>
  <c r="H15" i="4"/>
  <c r="V14" i="4"/>
  <c r="R14" i="4"/>
  <c r="M14" i="4"/>
  <c r="S14" i="4" s="1"/>
  <c r="H14" i="4"/>
  <c r="V13" i="4"/>
  <c r="R13" i="4"/>
  <c r="M13" i="4"/>
  <c r="H13" i="4"/>
  <c r="S13" i="4" s="1"/>
  <c r="V12" i="4"/>
  <c r="R12" i="4"/>
  <c r="M12" i="4"/>
  <c r="S12" i="4" s="1"/>
  <c r="H12" i="4"/>
  <c r="V11" i="4"/>
  <c r="S11" i="4"/>
  <c r="R11" i="4"/>
  <c r="M11" i="4"/>
  <c r="H11" i="4"/>
  <c r="V10" i="4"/>
  <c r="S10" i="4"/>
  <c r="R10" i="4"/>
  <c r="M10" i="4"/>
  <c r="H10" i="4"/>
  <c r="V9" i="4"/>
  <c r="R9" i="4"/>
  <c r="M9" i="4"/>
  <c r="H9" i="4"/>
  <c r="S9" i="4" s="1"/>
  <c r="V8" i="4"/>
  <c r="R8" i="4"/>
  <c r="M8" i="4"/>
  <c r="H8" i="4"/>
  <c r="S8" i="4" s="1"/>
  <c r="V7" i="4"/>
  <c r="R7" i="4"/>
  <c r="M7" i="4"/>
  <c r="S7" i="4" s="1"/>
  <c r="H7" i="4"/>
  <c r="V6" i="4"/>
  <c r="R6" i="4"/>
  <c r="M6" i="4"/>
  <c r="S6" i="4" s="1"/>
  <c r="H6" i="4"/>
  <c r="R191" i="1"/>
  <c r="K191" i="1"/>
  <c r="J191" i="1"/>
  <c r="I191" i="1"/>
  <c r="G191" i="1"/>
  <c r="F191" i="1"/>
  <c r="E191" i="1"/>
  <c r="R190" i="1"/>
  <c r="K190" i="1"/>
  <c r="J190" i="1"/>
  <c r="I190" i="1"/>
  <c r="G190" i="1"/>
  <c r="F190" i="1"/>
  <c r="E190" i="1"/>
  <c r="R189" i="1"/>
  <c r="N189" i="1"/>
  <c r="K189" i="1"/>
  <c r="J189" i="1"/>
  <c r="I189" i="1"/>
  <c r="G189" i="1"/>
  <c r="F189" i="1"/>
  <c r="E189" i="1"/>
  <c r="R188" i="1"/>
  <c r="N188" i="1"/>
  <c r="K188" i="1"/>
  <c r="J188" i="1"/>
  <c r="I188" i="1"/>
  <c r="G188" i="1"/>
  <c r="F188" i="1"/>
  <c r="E188" i="1"/>
  <c r="R187" i="1"/>
  <c r="N187" i="1"/>
  <c r="K187" i="1"/>
  <c r="J187" i="1"/>
  <c r="I187" i="1"/>
  <c r="G187" i="1"/>
  <c r="F187" i="1"/>
  <c r="E187" i="1"/>
  <c r="R186" i="1"/>
  <c r="N186" i="1"/>
  <c r="K186" i="1"/>
  <c r="J186" i="1"/>
  <c r="I186" i="1"/>
  <c r="G186" i="1"/>
  <c r="F186" i="1"/>
  <c r="E186" i="1"/>
  <c r="R185" i="1"/>
  <c r="N185" i="1"/>
  <c r="K185" i="1"/>
  <c r="J185" i="1"/>
  <c r="I185" i="1"/>
  <c r="G185" i="1"/>
  <c r="F185" i="1"/>
  <c r="E185" i="1"/>
  <c r="R184" i="1"/>
  <c r="N184" i="1"/>
  <c r="K184" i="1"/>
  <c r="J184" i="1"/>
  <c r="I184" i="1"/>
  <c r="G184" i="1"/>
  <c r="F184" i="1"/>
  <c r="E184" i="1"/>
  <c r="R183" i="1"/>
  <c r="N183" i="1"/>
  <c r="K183" i="1"/>
  <c r="J183" i="1"/>
  <c r="I183" i="1"/>
  <c r="G183" i="1"/>
  <c r="F183" i="1"/>
  <c r="E183" i="1"/>
  <c r="R182" i="1"/>
  <c r="N182" i="1"/>
  <c r="K182" i="1"/>
  <c r="J182" i="1"/>
  <c r="I182" i="1"/>
  <c r="G182" i="1"/>
  <c r="F182" i="1"/>
  <c r="E182" i="1"/>
  <c r="R181" i="1"/>
  <c r="N181" i="1"/>
  <c r="K181" i="1"/>
  <c r="J181" i="1"/>
  <c r="I181" i="1"/>
  <c r="G181" i="1"/>
  <c r="F181" i="1"/>
  <c r="E181" i="1"/>
  <c r="R180" i="1"/>
  <c r="N180" i="1"/>
  <c r="K180" i="1"/>
  <c r="J180" i="1"/>
  <c r="I180" i="1"/>
  <c r="G180" i="1"/>
  <c r="F180" i="1"/>
  <c r="E180" i="1"/>
  <c r="R179" i="1"/>
  <c r="N179" i="1"/>
  <c r="K179" i="1"/>
  <c r="J179" i="1"/>
  <c r="I179" i="1"/>
  <c r="G179" i="1"/>
  <c r="F179" i="1"/>
  <c r="E179" i="1"/>
  <c r="R178" i="1"/>
  <c r="N178" i="1"/>
  <c r="K178" i="1"/>
  <c r="J178" i="1"/>
  <c r="I178" i="1"/>
  <c r="G178" i="1"/>
  <c r="F178" i="1"/>
  <c r="E178" i="1"/>
  <c r="R177" i="1"/>
  <c r="N177" i="1"/>
  <c r="K177" i="1"/>
  <c r="J177" i="1"/>
  <c r="I177" i="1"/>
  <c r="G177" i="1"/>
  <c r="F177" i="1"/>
  <c r="E177" i="1"/>
  <c r="R176" i="1"/>
  <c r="N176" i="1"/>
  <c r="K176" i="1"/>
  <c r="J176" i="1"/>
  <c r="I176" i="1"/>
  <c r="G176" i="1"/>
  <c r="F176" i="1"/>
  <c r="E176" i="1"/>
  <c r="R175" i="1"/>
  <c r="N175" i="1"/>
  <c r="K175" i="1"/>
  <c r="J175" i="1"/>
  <c r="I175" i="1"/>
  <c r="G175" i="1"/>
  <c r="F175" i="1"/>
  <c r="R174" i="1"/>
  <c r="N174" i="1"/>
  <c r="K174" i="1"/>
  <c r="J174" i="1"/>
  <c r="I174" i="1"/>
  <c r="G174" i="1"/>
  <c r="F174" i="1"/>
  <c r="E174" i="1"/>
  <c r="R173" i="1"/>
  <c r="N173" i="1"/>
  <c r="K173" i="1"/>
  <c r="J173" i="1"/>
  <c r="I173" i="1"/>
  <c r="G173" i="1"/>
  <c r="F173" i="1"/>
  <c r="E173" i="1"/>
  <c r="R172" i="1"/>
  <c r="N172" i="1"/>
  <c r="K172" i="1"/>
  <c r="J172" i="1"/>
  <c r="I172" i="1"/>
  <c r="G172" i="1"/>
  <c r="F172" i="1"/>
  <c r="E172" i="1"/>
  <c r="R171" i="1"/>
  <c r="N171" i="1"/>
  <c r="K171" i="1"/>
  <c r="J171" i="1"/>
  <c r="I171" i="1"/>
  <c r="G171" i="1"/>
  <c r="H171" i="1" s="1"/>
  <c r="R170" i="1"/>
  <c r="N170" i="1"/>
  <c r="K170" i="1"/>
  <c r="J170" i="1"/>
  <c r="I170" i="1"/>
  <c r="G170" i="1"/>
  <c r="F170" i="1"/>
  <c r="E170" i="1"/>
  <c r="R169" i="1"/>
  <c r="N169" i="1"/>
  <c r="K169" i="1"/>
  <c r="J169" i="1"/>
  <c r="I169" i="1"/>
  <c r="G169" i="1"/>
  <c r="F169" i="1"/>
  <c r="E169" i="1"/>
  <c r="R168" i="1"/>
  <c r="N168" i="1"/>
  <c r="K168" i="1"/>
  <c r="J168" i="1"/>
  <c r="I168" i="1"/>
  <c r="G168" i="1"/>
  <c r="F168" i="1"/>
  <c r="E168" i="1"/>
  <c r="R167" i="1"/>
  <c r="N167" i="1"/>
  <c r="K167" i="1"/>
  <c r="J167" i="1"/>
  <c r="I167" i="1"/>
  <c r="G167" i="1"/>
  <c r="F167" i="1"/>
  <c r="E167" i="1"/>
  <c r="R166" i="1"/>
  <c r="N166" i="1"/>
  <c r="K166" i="1"/>
  <c r="J166" i="1"/>
  <c r="I166" i="1"/>
  <c r="G166" i="1"/>
  <c r="F166" i="1"/>
  <c r="E166" i="1"/>
  <c r="R165" i="1"/>
  <c r="N165" i="1"/>
  <c r="K165" i="1"/>
  <c r="J165" i="1"/>
  <c r="I165" i="1"/>
  <c r="G165" i="1"/>
  <c r="F165" i="1"/>
  <c r="E165" i="1"/>
  <c r="R164" i="1"/>
  <c r="N164" i="1"/>
  <c r="K164" i="1"/>
  <c r="J164" i="1"/>
  <c r="I164" i="1"/>
  <c r="G164" i="1"/>
  <c r="F164" i="1"/>
  <c r="E164" i="1"/>
  <c r="R163" i="1"/>
  <c r="N163" i="1"/>
  <c r="K163" i="1"/>
  <c r="J163" i="1"/>
  <c r="I163" i="1"/>
  <c r="G163" i="1"/>
  <c r="F163" i="1"/>
  <c r="E163" i="1"/>
  <c r="R162" i="1"/>
  <c r="N162" i="1"/>
  <c r="K162" i="1"/>
  <c r="J162" i="1"/>
  <c r="I162" i="1"/>
  <c r="G162" i="1"/>
  <c r="F162" i="1"/>
  <c r="E162" i="1"/>
  <c r="R161" i="1"/>
  <c r="N161" i="1"/>
  <c r="K161" i="1"/>
  <c r="J161" i="1"/>
  <c r="I161" i="1"/>
  <c r="G161" i="1"/>
  <c r="F161" i="1"/>
  <c r="E161" i="1"/>
  <c r="R160" i="1"/>
  <c r="N160" i="1"/>
  <c r="K160" i="1"/>
  <c r="J160" i="1"/>
  <c r="I160" i="1"/>
  <c r="G160" i="1"/>
  <c r="F160" i="1"/>
  <c r="E160" i="1"/>
  <c r="R159" i="1"/>
  <c r="N159" i="1"/>
  <c r="K159" i="1"/>
  <c r="J159" i="1"/>
  <c r="I159" i="1"/>
  <c r="G159" i="1"/>
  <c r="F159" i="1"/>
  <c r="E159" i="1"/>
  <c r="R158" i="1"/>
  <c r="N158" i="1"/>
  <c r="K158" i="1"/>
  <c r="J158" i="1"/>
  <c r="I158" i="1"/>
  <c r="G158" i="1"/>
  <c r="F158" i="1"/>
  <c r="E158" i="1"/>
  <c r="R157" i="1"/>
  <c r="N157" i="1"/>
  <c r="K157" i="1"/>
  <c r="J157" i="1"/>
  <c r="I157" i="1"/>
  <c r="G157" i="1"/>
  <c r="F157" i="1"/>
  <c r="E157" i="1"/>
  <c r="R156" i="1"/>
  <c r="N156" i="1"/>
  <c r="K156" i="1"/>
  <c r="J156" i="1"/>
  <c r="I156" i="1"/>
  <c r="G156" i="1"/>
  <c r="F156" i="1"/>
  <c r="E156" i="1"/>
  <c r="R155" i="1"/>
  <c r="N155" i="1"/>
  <c r="K155" i="1"/>
  <c r="J155" i="1"/>
  <c r="I155" i="1"/>
  <c r="G155" i="1"/>
  <c r="F155" i="1"/>
  <c r="E155" i="1"/>
  <c r="R154" i="1"/>
  <c r="N154" i="1"/>
  <c r="K154" i="1"/>
  <c r="J154" i="1"/>
  <c r="I154" i="1"/>
  <c r="G154" i="1"/>
  <c r="F154" i="1"/>
  <c r="E154" i="1"/>
  <c r="R153" i="1"/>
  <c r="N153" i="1"/>
  <c r="K153" i="1"/>
  <c r="J153" i="1"/>
  <c r="I153" i="1"/>
  <c r="G153" i="1"/>
  <c r="F153" i="1"/>
  <c r="R152" i="1"/>
  <c r="N152" i="1"/>
  <c r="K152" i="1"/>
  <c r="J152" i="1"/>
  <c r="I152" i="1"/>
  <c r="G152" i="1"/>
  <c r="F152" i="1"/>
  <c r="E152" i="1"/>
  <c r="R151" i="1"/>
  <c r="N151" i="1"/>
  <c r="K151" i="1"/>
  <c r="J151" i="1"/>
  <c r="I151" i="1"/>
  <c r="G151" i="1"/>
  <c r="F151" i="1"/>
  <c r="E151" i="1"/>
  <c r="R150" i="1"/>
  <c r="N150" i="1"/>
  <c r="K150" i="1"/>
  <c r="J150" i="1"/>
  <c r="I150" i="1"/>
  <c r="G150" i="1"/>
  <c r="F150" i="1"/>
  <c r="E150" i="1"/>
  <c r="R149" i="1"/>
  <c r="N149" i="1"/>
  <c r="K149" i="1"/>
  <c r="J149" i="1"/>
  <c r="I149" i="1"/>
  <c r="G149" i="1"/>
  <c r="F149" i="1"/>
  <c r="R148" i="1"/>
  <c r="N148" i="1"/>
  <c r="K148" i="1"/>
  <c r="J148" i="1"/>
  <c r="I148" i="1"/>
  <c r="G148" i="1"/>
  <c r="F148" i="1"/>
  <c r="E148" i="1"/>
  <c r="R147" i="1"/>
  <c r="N147" i="1"/>
  <c r="K147" i="1"/>
  <c r="J147" i="1"/>
  <c r="I147" i="1"/>
  <c r="G147" i="1"/>
  <c r="F147" i="1"/>
  <c r="E147" i="1"/>
  <c r="R146" i="1"/>
  <c r="N146" i="1"/>
  <c r="K146" i="1"/>
  <c r="J146" i="1"/>
  <c r="I146" i="1"/>
  <c r="G146" i="1"/>
  <c r="F146" i="1"/>
  <c r="E146" i="1"/>
  <c r="R145" i="1"/>
  <c r="N145" i="1"/>
  <c r="K145" i="1"/>
  <c r="J145" i="1"/>
  <c r="I145" i="1"/>
  <c r="G145" i="1"/>
  <c r="F145" i="1"/>
  <c r="E145" i="1"/>
  <c r="R144" i="1"/>
  <c r="N144" i="1"/>
  <c r="K144" i="1"/>
  <c r="J144" i="1"/>
  <c r="I144" i="1"/>
  <c r="G144" i="1"/>
  <c r="F144" i="1"/>
  <c r="E144" i="1"/>
  <c r="R143" i="1"/>
  <c r="N143" i="1"/>
  <c r="K143" i="1"/>
  <c r="J143" i="1"/>
  <c r="I143" i="1"/>
  <c r="G143" i="1"/>
  <c r="F143" i="1"/>
  <c r="E143" i="1"/>
  <c r="R142" i="1"/>
  <c r="N142" i="1"/>
  <c r="K142" i="1"/>
  <c r="J142" i="1"/>
  <c r="I142" i="1"/>
  <c r="G142" i="1"/>
  <c r="F142" i="1"/>
  <c r="E142" i="1"/>
  <c r="R141" i="1"/>
  <c r="N141" i="1"/>
  <c r="K141" i="1"/>
  <c r="J141" i="1"/>
  <c r="I141" i="1"/>
  <c r="G141" i="1"/>
  <c r="F141" i="1"/>
  <c r="E141" i="1"/>
  <c r="R140" i="1"/>
  <c r="N140" i="1"/>
  <c r="K140" i="1"/>
  <c r="J140" i="1"/>
  <c r="I140" i="1"/>
  <c r="G140" i="1"/>
  <c r="F140" i="1"/>
  <c r="E140" i="1"/>
  <c r="R139" i="1"/>
  <c r="N139" i="1"/>
  <c r="K139" i="1"/>
  <c r="J139" i="1"/>
  <c r="I139" i="1"/>
  <c r="G139" i="1"/>
  <c r="F139" i="1"/>
  <c r="E139" i="1"/>
  <c r="R138" i="1"/>
  <c r="N138" i="1"/>
  <c r="K138" i="1"/>
  <c r="J138" i="1"/>
  <c r="I138" i="1"/>
  <c r="G138" i="1"/>
  <c r="F138" i="1"/>
  <c r="E138" i="1"/>
  <c r="R137" i="1"/>
  <c r="N137" i="1"/>
  <c r="K137" i="1"/>
  <c r="J137" i="1"/>
  <c r="I137" i="1"/>
  <c r="G137" i="1"/>
  <c r="F137" i="1"/>
  <c r="E137" i="1"/>
  <c r="R136" i="1"/>
  <c r="N136" i="1"/>
  <c r="K136" i="1"/>
  <c r="J136" i="1"/>
  <c r="I136" i="1"/>
  <c r="G136" i="1"/>
  <c r="F136" i="1"/>
  <c r="E136" i="1"/>
  <c r="R135" i="1"/>
  <c r="N135" i="1"/>
  <c r="K135" i="1"/>
  <c r="J135" i="1"/>
  <c r="I135" i="1"/>
  <c r="G135" i="1"/>
  <c r="F135" i="1"/>
  <c r="E135" i="1"/>
  <c r="R134" i="1"/>
  <c r="N134" i="1"/>
  <c r="K134" i="1"/>
  <c r="J134" i="1"/>
  <c r="I134" i="1"/>
  <c r="G134" i="1"/>
  <c r="F134" i="1"/>
  <c r="E134" i="1"/>
  <c r="R133" i="1"/>
  <c r="N133" i="1"/>
  <c r="K133" i="1"/>
  <c r="J133" i="1"/>
  <c r="I133" i="1"/>
  <c r="G133" i="1"/>
  <c r="F133" i="1"/>
  <c r="E133" i="1"/>
  <c r="R132" i="1"/>
  <c r="N132" i="1"/>
  <c r="K132" i="1"/>
  <c r="J132" i="1"/>
  <c r="I132" i="1"/>
  <c r="G132" i="1"/>
  <c r="F132" i="1"/>
  <c r="E132" i="1"/>
  <c r="R131" i="1"/>
  <c r="N131" i="1"/>
  <c r="K131" i="1"/>
  <c r="J131" i="1"/>
  <c r="I131" i="1"/>
  <c r="G131" i="1"/>
  <c r="F131" i="1"/>
  <c r="E131" i="1"/>
  <c r="R130" i="1"/>
  <c r="N130" i="1"/>
  <c r="K130" i="1"/>
  <c r="J130" i="1"/>
  <c r="I130" i="1"/>
  <c r="G130" i="1"/>
  <c r="F130" i="1"/>
  <c r="E130" i="1"/>
  <c r="R129" i="1"/>
  <c r="N129" i="1"/>
  <c r="K129" i="1"/>
  <c r="J129" i="1"/>
  <c r="I129" i="1"/>
  <c r="G129" i="1"/>
  <c r="F129" i="1"/>
  <c r="E129" i="1"/>
  <c r="R128" i="1"/>
  <c r="N128" i="1"/>
  <c r="K128" i="1"/>
  <c r="J128" i="1"/>
  <c r="I128" i="1"/>
  <c r="G128" i="1"/>
  <c r="F128" i="1"/>
  <c r="E128" i="1"/>
  <c r="R127" i="1"/>
  <c r="N127" i="1"/>
  <c r="K127" i="1"/>
  <c r="J127" i="1"/>
  <c r="I127" i="1"/>
  <c r="G127" i="1"/>
  <c r="F127" i="1"/>
  <c r="E127" i="1"/>
  <c r="R126" i="1"/>
  <c r="N126" i="1"/>
  <c r="K126" i="1"/>
  <c r="J126" i="1"/>
  <c r="I126" i="1"/>
  <c r="G126" i="1"/>
  <c r="F126" i="1"/>
  <c r="E126" i="1"/>
  <c r="R125" i="1"/>
  <c r="N125" i="1"/>
  <c r="K125" i="1"/>
  <c r="J125" i="1"/>
  <c r="I125" i="1"/>
  <c r="G125" i="1"/>
  <c r="F125" i="1"/>
  <c r="E125" i="1"/>
  <c r="R124" i="1"/>
  <c r="N124" i="1"/>
  <c r="K124" i="1"/>
  <c r="J124" i="1"/>
  <c r="I124" i="1"/>
  <c r="G124" i="1"/>
  <c r="F124" i="1"/>
  <c r="E124" i="1"/>
  <c r="R123" i="1"/>
  <c r="N123" i="1"/>
  <c r="K123" i="1"/>
  <c r="J123" i="1"/>
  <c r="I123" i="1"/>
  <c r="G123" i="1"/>
  <c r="F123" i="1"/>
  <c r="E123" i="1"/>
  <c r="R122" i="1"/>
  <c r="N122" i="1"/>
  <c r="K122" i="1"/>
  <c r="J122" i="1"/>
  <c r="I122" i="1"/>
  <c r="G122" i="1"/>
  <c r="F122" i="1"/>
  <c r="E122" i="1"/>
  <c r="R121" i="1"/>
  <c r="N121" i="1"/>
  <c r="K121" i="1"/>
  <c r="J121" i="1"/>
  <c r="I121" i="1"/>
  <c r="G121" i="1"/>
  <c r="F121" i="1"/>
  <c r="E121" i="1"/>
  <c r="R120" i="1"/>
  <c r="N120" i="1"/>
  <c r="K120" i="1"/>
  <c r="J120" i="1"/>
  <c r="I120" i="1"/>
  <c r="G120" i="1"/>
  <c r="F120" i="1"/>
  <c r="E120" i="1"/>
  <c r="R119" i="1"/>
  <c r="N119" i="1"/>
  <c r="K119" i="1"/>
  <c r="J119" i="1"/>
  <c r="I119" i="1"/>
  <c r="G119" i="1"/>
  <c r="F119" i="1"/>
  <c r="E119" i="1"/>
  <c r="R118" i="1"/>
  <c r="N118" i="1"/>
  <c r="K118" i="1"/>
  <c r="J118" i="1"/>
  <c r="I118" i="1"/>
  <c r="G118" i="1"/>
  <c r="F118" i="1"/>
  <c r="E118" i="1"/>
  <c r="R117" i="1"/>
  <c r="N117" i="1"/>
  <c r="K117" i="1"/>
  <c r="J117" i="1"/>
  <c r="I117" i="1"/>
  <c r="G117" i="1"/>
  <c r="F117" i="1"/>
  <c r="E117" i="1"/>
  <c r="R116" i="1"/>
  <c r="N116" i="1"/>
  <c r="K116" i="1"/>
  <c r="J116" i="1"/>
  <c r="I116" i="1"/>
  <c r="G116" i="1"/>
  <c r="F116" i="1"/>
  <c r="E116" i="1"/>
  <c r="R115" i="1"/>
  <c r="N115" i="1"/>
  <c r="K115" i="1"/>
  <c r="J115" i="1"/>
  <c r="I115" i="1"/>
  <c r="G115" i="1"/>
  <c r="F115" i="1"/>
  <c r="E115" i="1"/>
  <c r="R114" i="1"/>
  <c r="N114" i="1"/>
  <c r="K114" i="1"/>
  <c r="J114" i="1"/>
  <c r="I114" i="1"/>
  <c r="G114" i="1"/>
  <c r="F114" i="1"/>
  <c r="E114" i="1"/>
  <c r="R113" i="1"/>
  <c r="N113" i="1"/>
  <c r="K113" i="1"/>
  <c r="J113" i="1"/>
  <c r="I113" i="1"/>
  <c r="G113" i="1"/>
  <c r="F113" i="1"/>
  <c r="E113" i="1"/>
  <c r="R112" i="1"/>
  <c r="N112" i="1"/>
  <c r="K112" i="1"/>
  <c r="J112" i="1"/>
  <c r="I112" i="1"/>
  <c r="G112" i="1"/>
  <c r="F112" i="1"/>
  <c r="E112" i="1"/>
  <c r="R111" i="1"/>
  <c r="N111" i="1"/>
  <c r="K111" i="1"/>
  <c r="J111" i="1"/>
  <c r="I111" i="1"/>
  <c r="G111" i="1"/>
  <c r="F111" i="1"/>
  <c r="E111" i="1"/>
  <c r="R110" i="1"/>
  <c r="N110" i="1"/>
  <c r="K110" i="1"/>
  <c r="J110" i="1"/>
  <c r="I110" i="1"/>
  <c r="G110" i="1"/>
  <c r="F110" i="1"/>
  <c r="E110" i="1"/>
  <c r="R109" i="1"/>
  <c r="N109" i="1"/>
  <c r="K109" i="1"/>
  <c r="J109" i="1"/>
  <c r="I109" i="1"/>
  <c r="G109" i="1"/>
  <c r="F109" i="1"/>
  <c r="E109" i="1"/>
  <c r="R108" i="1"/>
  <c r="N108" i="1"/>
  <c r="K108" i="1"/>
  <c r="J108" i="1"/>
  <c r="I108" i="1"/>
  <c r="G108" i="1"/>
  <c r="F108" i="1"/>
  <c r="E108" i="1"/>
  <c r="R107" i="1"/>
  <c r="N107" i="1"/>
  <c r="K107" i="1"/>
  <c r="J107" i="1"/>
  <c r="I107" i="1"/>
  <c r="G107" i="1"/>
  <c r="F107" i="1"/>
  <c r="E107" i="1"/>
  <c r="R106" i="1"/>
  <c r="N106" i="1"/>
  <c r="K106" i="1"/>
  <c r="J106" i="1"/>
  <c r="I106" i="1"/>
  <c r="G106" i="1"/>
  <c r="F106" i="1"/>
  <c r="E106" i="1"/>
  <c r="R105" i="1"/>
  <c r="N105" i="1"/>
  <c r="K105" i="1"/>
  <c r="J105" i="1"/>
  <c r="I105" i="1"/>
  <c r="G105" i="1"/>
  <c r="F105" i="1"/>
  <c r="E105" i="1"/>
  <c r="R104" i="1"/>
  <c r="N104" i="1"/>
  <c r="K104" i="1"/>
  <c r="J104" i="1"/>
  <c r="I104" i="1"/>
  <c r="G104" i="1"/>
  <c r="F104" i="1"/>
  <c r="E104" i="1"/>
  <c r="R103" i="1"/>
  <c r="N103" i="1"/>
  <c r="K103" i="1"/>
  <c r="J103" i="1"/>
  <c r="I103" i="1"/>
  <c r="G103" i="1"/>
  <c r="F103" i="1"/>
  <c r="E103" i="1"/>
  <c r="R102" i="1"/>
  <c r="N102" i="1"/>
  <c r="K102" i="1"/>
  <c r="J102" i="1"/>
  <c r="I102" i="1"/>
  <c r="G102" i="1"/>
  <c r="F102" i="1"/>
  <c r="E102" i="1"/>
  <c r="R101" i="1"/>
  <c r="N101" i="1"/>
  <c r="K101" i="1"/>
  <c r="J101" i="1"/>
  <c r="I101" i="1"/>
  <c r="G101" i="1"/>
  <c r="F101" i="1"/>
  <c r="E101" i="1"/>
  <c r="R100" i="1"/>
  <c r="N100" i="1"/>
  <c r="K100" i="1"/>
  <c r="J100" i="1"/>
  <c r="I100" i="1"/>
  <c r="G100" i="1"/>
  <c r="F100" i="1"/>
  <c r="E100" i="1"/>
  <c r="R99" i="1"/>
  <c r="N99" i="1"/>
  <c r="K99" i="1"/>
  <c r="J99" i="1"/>
  <c r="I99" i="1"/>
  <c r="G99" i="1"/>
  <c r="F99" i="1"/>
  <c r="E99" i="1"/>
  <c r="R98" i="1"/>
  <c r="N98" i="1"/>
  <c r="K98" i="1"/>
  <c r="J98" i="1"/>
  <c r="I98" i="1"/>
  <c r="G98" i="1"/>
  <c r="F98" i="1"/>
  <c r="E98" i="1"/>
  <c r="R97" i="1"/>
  <c r="N97" i="1"/>
  <c r="K97" i="1"/>
  <c r="J97" i="1"/>
  <c r="I97" i="1"/>
  <c r="G97" i="1"/>
  <c r="F97" i="1"/>
  <c r="E97" i="1"/>
  <c r="R96" i="1"/>
  <c r="N96" i="1"/>
  <c r="K96" i="1"/>
  <c r="J96" i="1"/>
  <c r="I96" i="1"/>
  <c r="G96" i="1"/>
  <c r="F96" i="1"/>
  <c r="E96" i="1"/>
  <c r="R95" i="1"/>
  <c r="N95" i="1"/>
  <c r="K95" i="1"/>
  <c r="J95" i="1"/>
  <c r="I95" i="1"/>
  <c r="G95" i="1"/>
  <c r="F95" i="1"/>
  <c r="E95" i="1"/>
  <c r="R94" i="1"/>
  <c r="N94" i="1"/>
  <c r="K94" i="1"/>
  <c r="J94" i="1"/>
  <c r="I94" i="1"/>
  <c r="G94" i="1"/>
  <c r="F94" i="1"/>
  <c r="E94" i="1"/>
  <c r="R93" i="1"/>
  <c r="N93" i="1"/>
  <c r="K93" i="1"/>
  <c r="J93" i="1"/>
  <c r="I93" i="1"/>
  <c r="G93" i="1"/>
  <c r="F93" i="1"/>
  <c r="E93" i="1"/>
  <c r="R92" i="1"/>
  <c r="N92" i="1"/>
  <c r="K92" i="1"/>
  <c r="J92" i="1"/>
  <c r="I92" i="1"/>
  <c r="G92" i="1"/>
  <c r="F92" i="1"/>
  <c r="E92" i="1"/>
  <c r="R91" i="1"/>
  <c r="N91" i="1"/>
  <c r="K91" i="1"/>
  <c r="J91" i="1"/>
  <c r="I91" i="1"/>
  <c r="G91" i="1"/>
  <c r="F91" i="1"/>
  <c r="E91" i="1"/>
  <c r="R90" i="1"/>
  <c r="N90" i="1"/>
  <c r="K90" i="1"/>
  <c r="J90" i="1"/>
  <c r="I90" i="1"/>
  <c r="G90" i="1"/>
  <c r="F90" i="1"/>
  <c r="E90" i="1"/>
  <c r="R89" i="1"/>
  <c r="N89" i="1"/>
  <c r="K89" i="1"/>
  <c r="J89" i="1"/>
  <c r="I89" i="1"/>
  <c r="G89" i="1"/>
  <c r="F89" i="1"/>
  <c r="E89" i="1"/>
  <c r="R88" i="1"/>
  <c r="N88" i="1"/>
  <c r="K88" i="1"/>
  <c r="J88" i="1"/>
  <c r="I88" i="1"/>
  <c r="G88" i="1"/>
  <c r="F88" i="1"/>
  <c r="E88" i="1"/>
  <c r="R87" i="1"/>
  <c r="N87" i="1"/>
  <c r="K87" i="1"/>
  <c r="J87" i="1"/>
  <c r="I87" i="1"/>
  <c r="G87" i="1"/>
  <c r="F87" i="1"/>
  <c r="E87" i="1"/>
  <c r="R86" i="1"/>
  <c r="N86" i="1"/>
  <c r="K86" i="1"/>
  <c r="J86" i="1"/>
  <c r="I86" i="1"/>
  <c r="G86" i="1"/>
  <c r="F86" i="1"/>
  <c r="E86" i="1"/>
  <c r="R85" i="1"/>
  <c r="N85" i="1"/>
  <c r="K85" i="1"/>
  <c r="J85" i="1"/>
  <c r="I85" i="1"/>
  <c r="G85" i="1"/>
  <c r="F85" i="1"/>
  <c r="E85" i="1"/>
  <c r="R84" i="1"/>
  <c r="N84" i="1"/>
  <c r="K84" i="1"/>
  <c r="J84" i="1"/>
  <c r="I84" i="1"/>
  <c r="G84" i="1"/>
  <c r="F84" i="1"/>
  <c r="E84" i="1"/>
  <c r="R83" i="1"/>
  <c r="N83" i="1"/>
  <c r="K83" i="1"/>
  <c r="J83" i="1"/>
  <c r="I83" i="1"/>
  <c r="G83" i="1"/>
  <c r="F83" i="1"/>
  <c r="E83" i="1"/>
  <c r="R82" i="1"/>
  <c r="N82" i="1"/>
  <c r="K82" i="1"/>
  <c r="J82" i="1"/>
  <c r="I82" i="1"/>
  <c r="G82" i="1"/>
  <c r="F82" i="1"/>
  <c r="E82" i="1"/>
  <c r="R81" i="1"/>
  <c r="N81" i="1"/>
  <c r="K81" i="1"/>
  <c r="J81" i="1"/>
  <c r="I81" i="1"/>
  <c r="G81" i="1"/>
  <c r="F81" i="1"/>
  <c r="E81" i="1"/>
  <c r="R80" i="1"/>
  <c r="N80" i="1"/>
  <c r="K80" i="1"/>
  <c r="J80" i="1"/>
  <c r="I80" i="1"/>
  <c r="G80" i="1"/>
  <c r="F80" i="1"/>
  <c r="E80" i="1"/>
  <c r="R79" i="1"/>
  <c r="N79" i="1"/>
  <c r="K79" i="1"/>
  <c r="J79" i="1"/>
  <c r="I79" i="1"/>
  <c r="G79" i="1"/>
  <c r="F79" i="1"/>
  <c r="E79" i="1"/>
  <c r="R78" i="1"/>
  <c r="N78" i="1"/>
  <c r="K78" i="1"/>
  <c r="J78" i="1"/>
  <c r="I78" i="1"/>
  <c r="G78" i="1"/>
  <c r="F78" i="1"/>
  <c r="E78" i="1"/>
  <c r="R77" i="1"/>
  <c r="P77" i="1"/>
  <c r="N77" i="1"/>
  <c r="K77" i="1"/>
  <c r="J77" i="1"/>
  <c r="I77" i="1"/>
  <c r="G77" i="1"/>
  <c r="F77" i="1"/>
  <c r="E77" i="1"/>
  <c r="R76" i="1"/>
  <c r="P76" i="1"/>
  <c r="K76" i="1"/>
  <c r="J76" i="1"/>
  <c r="I76" i="1"/>
  <c r="G76" i="1"/>
  <c r="F76" i="1"/>
  <c r="E76" i="1"/>
  <c r="R75" i="1"/>
  <c r="P75" i="1"/>
  <c r="K75" i="1"/>
  <c r="J75" i="1"/>
  <c r="I75" i="1"/>
  <c r="G75" i="1"/>
  <c r="F75" i="1"/>
  <c r="E75" i="1"/>
  <c r="R74" i="1"/>
  <c r="P74" i="1"/>
  <c r="N74" i="1"/>
  <c r="K74" i="1"/>
  <c r="J74" i="1"/>
  <c r="I74" i="1"/>
  <c r="G74" i="1"/>
  <c r="F74" i="1"/>
  <c r="E74" i="1"/>
  <c r="R73" i="1"/>
  <c r="P73" i="1"/>
  <c r="N73" i="1"/>
  <c r="K73" i="1"/>
  <c r="J73" i="1"/>
  <c r="I73" i="1"/>
  <c r="G73" i="1"/>
  <c r="F73" i="1"/>
  <c r="E73" i="1"/>
  <c r="R72" i="1"/>
  <c r="P72" i="1"/>
  <c r="K72" i="1"/>
  <c r="J72" i="1"/>
  <c r="I72" i="1"/>
  <c r="G72" i="1"/>
  <c r="F72" i="1"/>
  <c r="E72" i="1"/>
  <c r="R71" i="1"/>
  <c r="P71" i="1"/>
  <c r="K71" i="1"/>
  <c r="J71" i="1"/>
  <c r="I71" i="1"/>
  <c r="G71" i="1"/>
  <c r="F71" i="1"/>
  <c r="E71" i="1"/>
  <c r="R70" i="1"/>
  <c r="P70" i="1"/>
  <c r="K70" i="1"/>
  <c r="J70" i="1"/>
  <c r="I70" i="1"/>
  <c r="G70" i="1"/>
  <c r="F70" i="1"/>
  <c r="E70" i="1"/>
  <c r="R69" i="1"/>
  <c r="P69" i="1"/>
  <c r="N69" i="1"/>
  <c r="K69" i="1"/>
  <c r="J69" i="1"/>
  <c r="I69" i="1"/>
  <c r="G69" i="1"/>
  <c r="F69" i="1"/>
  <c r="E69" i="1"/>
  <c r="R68" i="1"/>
  <c r="P68" i="1"/>
  <c r="N68" i="1"/>
  <c r="K68" i="1"/>
  <c r="J68" i="1"/>
  <c r="I68" i="1"/>
  <c r="G68" i="1"/>
  <c r="F68" i="1"/>
  <c r="E68" i="1"/>
  <c r="R67" i="1"/>
  <c r="P67" i="1"/>
  <c r="K67" i="1"/>
  <c r="J67" i="1"/>
  <c r="I67" i="1"/>
  <c r="G67" i="1"/>
  <c r="F67" i="1"/>
  <c r="R66" i="1"/>
  <c r="P66" i="1"/>
  <c r="N66" i="1"/>
  <c r="K66" i="1"/>
  <c r="J66" i="1"/>
  <c r="I66" i="1"/>
  <c r="G66" i="1"/>
  <c r="F66" i="1"/>
  <c r="E66" i="1"/>
  <c r="R65" i="1"/>
  <c r="N65" i="1"/>
  <c r="K65" i="1"/>
  <c r="J65" i="1"/>
  <c r="I65" i="1"/>
  <c r="G65" i="1"/>
  <c r="F65" i="1"/>
  <c r="E65" i="1"/>
  <c r="R64" i="1"/>
  <c r="P64" i="1"/>
  <c r="K64" i="1"/>
  <c r="J64" i="1"/>
  <c r="I64" i="1"/>
  <c r="G64" i="1"/>
  <c r="F64" i="1"/>
  <c r="E64" i="1"/>
  <c r="R63" i="1"/>
  <c r="P63" i="1"/>
  <c r="K63" i="1"/>
  <c r="J63" i="1"/>
  <c r="I63" i="1"/>
  <c r="G63" i="1"/>
  <c r="F63" i="1"/>
  <c r="E63" i="1"/>
  <c r="R62" i="1"/>
  <c r="P62" i="1"/>
  <c r="N62" i="1"/>
  <c r="K62" i="1"/>
  <c r="J62" i="1"/>
  <c r="I62" i="1"/>
  <c r="G62" i="1"/>
  <c r="F62" i="1"/>
  <c r="E62" i="1"/>
  <c r="R61" i="1"/>
  <c r="P61" i="1"/>
  <c r="N61" i="1"/>
  <c r="K61" i="1"/>
  <c r="J61" i="1"/>
  <c r="I61" i="1"/>
  <c r="G61" i="1"/>
  <c r="F61" i="1"/>
  <c r="E61" i="1"/>
  <c r="R60" i="1"/>
  <c r="P60" i="1"/>
  <c r="K60" i="1"/>
  <c r="J60" i="1"/>
  <c r="I60" i="1"/>
  <c r="G60" i="1"/>
  <c r="F60" i="1"/>
  <c r="E60" i="1"/>
  <c r="R59" i="1"/>
  <c r="P59" i="1"/>
  <c r="N59" i="1"/>
  <c r="K59" i="1"/>
  <c r="J59" i="1"/>
  <c r="I59" i="1"/>
  <c r="G59" i="1"/>
  <c r="F59" i="1"/>
  <c r="E59" i="1"/>
  <c r="R58" i="1"/>
  <c r="P58" i="1"/>
  <c r="N58" i="1"/>
  <c r="K58" i="1"/>
  <c r="J58" i="1"/>
  <c r="I58" i="1"/>
  <c r="G58" i="1"/>
  <c r="F58" i="1"/>
  <c r="E58" i="1"/>
  <c r="R57" i="1"/>
  <c r="P57" i="1"/>
  <c r="N57" i="1"/>
  <c r="K57" i="1"/>
  <c r="J57" i="1"/>
  <c r="I57" i="1"/>
  <c r="G57" i="1"/>
  <c r="F57" i="1"/>
  <c r="E57" i="1"/>
  <c r="R56" i="1"/>
  <c r="P56" i="1"/>
  <c r="K56" i="1"/>
  <c r="J56" i="1"/>
  <c r="I56" i="1"/>
  <c r="G56" i="1"/>
  <c r="F56" i="1"/>
  <c r="E56" i="1"/>
  <c r="R55" i="1"/>
  <c r="P55" i="1"/>
  <c r="N55" i="1"/>
  <c r="K55" i="1"/>
  <c r="J55" i="1"/>
  <c r="I55" i="1"/>
  <c r="G55" i="1"/>
  <c r="F55" i="1"/>
  <c r="E55" i="1"/>
  <c r="R54" i="1"/>
  <c r="P54" i="1"/>
  <c r="N54" i="1"/>
  <c r="K54" i="1"/>
  <c r="J54" i="1"/>
  <c r="I54" i="1"/>
  <c r="G54" i="1"/>
  <c r="F54" i="1"/>
  <c r="E54" i="1"/>
  <c r="R53" i="1"/>
  <c r="P53" i="1"/>
  <c r="N53" i="1"/>
  <c r="K53" i="1"/>
  <c r="J53" i="1"/>
  <c r="I53" i="1"/>
  <c r="G53" i="1"/>
  <c r="F53" i="1"/>
  <c r="E53" i="1"/>
  <c r="R52" i="1"/>
  <c r="P52" i="1"/>
  <c r="K52" i="1"/>
  <c r="J52" i="1"/>
  <c r="I52" i="1"/>
  <c r="G52" i="1"/>
  <c r="F52" i="1"/>
  <c r="E52" i="1"/>
  <c r="R51" i="1"/>
  <c r="P51" i="1"/>
  <c r="K51" i="1"/>
  <c r="J51" i="1"/>
  <c r="I51" i="1"/>
  <c r="G51" i="1"/>
  <c r="F51" i="1"/>
  <c r="E51" i="1"/>
  <c r="R50" i="1"/>
  <c r="P50" i="1"/>
  <c r="N50" i="1"/>
  <c r="K50" i="1"/>
  <c r="J50" i="1"/>
  <c r="I50" i="1"/>
  <c r="G50" i="1"/>
  <c r="F50" i="1"/>
  <c r="E50" i="1"/>
  <c r="R49" i="1"/>
  <c r="P49" i="1"/>
  <c r="N49" i="1"/>
  <c r="K49" i="1"/>
  <c r="J49" i="1"/>
  <c r="I49" i="1"/>
  <c r="G49" i="1"/>
  <c r="F49" i="1"/>
  <c r="E49" i="1"/>
  <c r="R48" i="1"/>
  <c r="P48" i="1"/>
  <c r="K48" i="1"/>
  <c r="J48" i="1"/>
  <c r="I48" i="1"/>
  <c r="G48" i="1"/>
  <c r="F48" i="1"/>
  <c r="E48" i="1"/>
  <c r="R47" i="1"/>
  <c r="P47" i="1"/>
  <c r="N47" i="1"/>
  <c r="K47" i="1"/>
  <c r="J47" i="1"/>
  <c r="I47" i="1"/>
  <c r="G47" i="1"/>
  <c r="F47" i="1"/>
  <c r="E47" i="1"/>
  <c r="R46" i="1"/>
  <c r="P46" i="1"/>
  <c r="N46" i="1"/>
  <c r="K46" i="1"/>
  <c r="J46" i="1"/>
  <c r="I46" i="1"/>
  <c r="G46" i="1"/>
  <c r="F46" i="1"/>
  <c r="E46" i="1"/>
  <c r="R45" i="1"/>
  <c r="P45" i="1"/>
  <c r="N45" i="1"/>
  <c r="K45" i="1"/>
  <c r="J45" i="1"/>
  <c r="I45" i="1"/>
  <c r="G45" i="1"/>
  <c r="F45" i="1"/>
  <c r="E45" i="1"/>
  <c r="R44" i="1"/>
  <c r="P44" i="1"/>
  <c r="K44" i="1"/>
  <c r="J44" i="1"/>
  <c r="I44" i="1"/>
  <c r="G44" i="1"/>
  <c r="F44" i="1"/>
  <c r="E44" i="1"/>
  <c r="R43" i="1"/>
  <c r="P43" i="1"/>
  <c r="N43" i="1"/>
  <c r="K43" i="1"/>
  <c r="J43" i="1"/>
  <c r="I43" i="1"/>
  <c r="G43" i="1"/>
  <c r="F43" i="1"/>
  <c r="E43" i="1"/>
  <c r="R42" i="1"/>
  <c r="P42" i="1"/>
  <c r="N42" i="1"/>
  <c r="K42" i="1"/>
  <c r="J42" i="1"/>
  <c r="I42" i="1"/>
  <c r="G42" i="1"/>
  <c r="F42" i="1"/>
  <c r="E42" i="1"/>
  <c r="R41" i="1"/>
  <c r="P41" i="1"/>
  <c r="N41" i="1"/>
  <c r="K41" i="1"/>
  <c r="J41" i="1"/>
  <c r="I41" i="1"/>
  <c r="G41" i="1"/>
  <c r="F41" i="1"/>
  <c r="E41" i="1"/>
  <c r="R40" i="1"/>
  <c r="P40" i="1"/>
  <c r="K40" i="1"/>
  <c r="J40" i="1"/>
  <c r="I40" i="1"/>
  <c r="G40" i="1"/>
  <c r="F40" i="1"/>
  <c r="E40" i="1"/>
  <c r="R39" i="1"/>
  <c r="P39" i="1"/>
  <c r="N39" i="1"/>
  <c r="K39" i="1"/>
  <c r="J39" i="1"/>
  <c r="I39" i="1"/>
  <c r="G39" i="1"/>
  <c r="F39" i="1"/>
  <c r="E39" i="1"/>
  <c r="R38" i="1"/>
  <c r="P38" i="1"/>
  <c r="N38" i="1"/>
  <c r="K38" i="1"/>
  <c r="J38" i="1"/>
  <c r="I38" i="1"/>
  <c r="G38" i="1"/>
  <c r="F38" i="1"/>
  <c r="E38" i="1"/>
  <c r="R37" i="1"/>
  <c r="P37" i="1"/>
  <c r="N37" i="1"/>
  <c r="K37" i="1"/>
  <c r="J37" i="1"/>
  <c r="I37" i="1"/>
  <c r="G37" i="1"/>
  <c r="F37" i="1"/>
  <c r="E37" i="1"/>
  <c r="R36" i="1"/>
  <c r="P36" i="1"/>
  <c r="K36" i="1"/>
  <c r="J36" i="1"/>
  <c r="I36" i="1"/>
  <c r="G36" i="1"/>
  <c r="F36" i="1"/>
  <c r="E36" i="1"/>
  <c r="R35" i="1"/>
  <c r="P35" i="1"/>
  <c r="N35" i="1"/>
  <c r="K35" i="1"/>
  <c r="J35" i="1"/>
  <c r="I35" i="1"/>
  <c r="G35" i="1"/>
  <c r="F35" i="1"/>
  <c r="E35" i="1"/>
  <c r="R34" i="1"/>
  <c r="P34" i="1"/>
  <c r="N34" i="1"/>
  <c r="K34" i="1"/>
  <c r="J34" i="1"/>
  <c r="I34" i="1"/>
  <c r="G34" i="1"/>
  <c r="F34" i="1"/>
  <c r="E34" i="1"/>
  <c r="R33" i="1"/>
  <c r="P33" i="1"/>
  <c r="N33" i="1"/>
  <c r="K33" i="1"/>
  <c r="J33" i="1"/>
  <c r="I33" i="1"/>
  <c r="G33" i="1"/>
  <c r="F33" i="1"/>
  <c r="E33" i="1"/>
  <c r="R32" i="1"/>
  <c r="P32" i="1"/>
  <c r="K32" i="1"/>
  <c r="J32" i="1"/>
  <c r="I32" i="1"/>
  <c r="G32" i="1"/>
  <c r="F32" i="1"/>
  <c r="E32" i="1"/>
  <c r="R31" i="1"/>
  <c r="P31" i="1"/>
  <c r="N31" i="1"/>
  <c r="K31" i="1"/>
  <c r="J31" i="1"/>
  <c r="I31" i="1"/>
  <c r="G31" i="1"/>
  <c r="F31" i="1"/>
  <c r="E31" i="1"/>
  <c r="R30" i="1"/>
  <c r="P30" i="1"/>
  <c r="N30" i="1"/>
  <c r="K30" i="1"/>
  <c r="J30" i="1"/>
  <c r="I30" i="1"/>
  <c r="G30" i="1"/>
  <c r="F30" i="1"/>
  <c r="E30" i="1"/>
  <c r="R29" i="1"/>
  <c r="P29" i="1"/>
  <c r="N29" i="1"/>
  <c r="K29" i="1"/>
  <c r="J29" i="1"/>
  <c r="I29" i="1"/>
  <c r="G29" i="1"/>
  <c r="F29" i="1"/>
  <c r="E29" i="1"/>
  <c r="R28" i="1"/>
  <c r="P28" i="1"/>
  <c r="N28" i="1"/>
  <c r="K28" i="1"/>
  <c r="J28" i="1"/>
  <c r="I28" i="1"/>
  <c r="G28" i="1"/>
  <c r="F28" i="1"/>
  <c r="E28" i="1"/>
  <c r="R27" i="1"/>
  <c r="P27" i="1"/>
  <c r="N27" i="1"/>
  <c r="K27" i="1"/>
  <c r="J27" i="1"/>
  <c r="I27" i="1"/>
  <c r="G27" i="1"/>
  <c r="F27" i="1"/>
  <c r="E27" i="1"/>
  <c r="R26" i="1"/>
  <c r="P26" i="1"/>
  <c r="N26" i="1"/>
  <c r="K26" i="1"/>
  <c r="J26" i="1"/>
  <c r="I26" i="1"/>
  <c r="G26" i="1"/>
  <c r="F26" i="1"/>
  <c r="E26" i="1"/>
  <c r="R25" i="1"/>
  <c r="P25" i="1"/>
  <c r="N25" i="1"/>
  <c r="K25" i="1"/>
  <c r="J25" i="1"/>
  <c r="I25" i="1"/>
  <c r="G25" i="1"/>
  <c r="F25" i="1"/>
  <c r="E25" i="1"/>
  <c r="R24" i="1"/>
  <c r="P24" i="1"/>
  <c r="N24" i="1"/>
  <c r="K24" i="1"/>
  <c r="J24" i="1"/>
  <c r="I24" i="1"/>
  <c r="G24" i="1"/>
  <c r="F24" i="1"/>
  <c r="E24" i="1"/>
  <c r="R23" i="1"/>
  <c r="P23" i="1"/>
  <c r="N23" i="1"/>
  <c r="K23" i="1"/>
  <c r="J23" i="1"/>
  <c r="I23" i="1"/>
  <c r="G23" i="1"/>
  <c r="F23" i="1"/>
  <c r="E23" i="1"/>
  <c r="R22" i="1"/>
  <c r="P22" i="1"/>
  <c r="N22" i="1"/>
  <c r="K22" i="1"/>
  <c r="J22" i="1"/>
  <c r="I22" i="1"/>
  <c r="G22" i="1"/>
  <c r="F22" i="1"/>
  <c r="E22" i="1"/>
  <c r="R21" i="1"/>
  <c r="P21" i="1"/>
  <c r="N21" i="1"/>
  <c r="K21" i="1"/>
  <c r="J21" i="1"/>
  <c r="I21" i="1"/>
  <c r="G21" i="1"/>
  <c r="F21" i="1"/>
  <c r="E21" i="1"/>
  <c r="M17" i="1"/>
  <c r="S16" i="1"/>
  <c r="Q15" i="1"/>
  <c r="P15" i="1"/>
  <c r="M15" i="1"/>
  <c r="Q14" i="1"/>
  <c r="P14" i="1"/>
  <c r="M14" i="1"/>
  <c r="Q13" i="1"/>
  <c r="M13" i="1"/>
  <c r="H31" i="1" l="1"/>
  <c r="H172" i="1"/>
  <c r="H173" i="1"/>
  <c r="H174" i="1"/>
  <c r="G15" i="1"/>
  <c r="H175" i="1"/>
  <c r="K15" i="1"/>
  <c r="F15" i="1"/>
  <c r="H85" i="1"/>
  <c r="H86" i="1"/>
  <c r="H87" i="1"/>
  <c r="H94" i="1"/>
  <c r="L27" i="1"/>
  <c r="L94" i="1"/>
  <c r="H56" i="1"/>
  <c r="L101" i="1"/>
  <c r="L92" i="1"/>
  <c r="L103" i="1"/>
  <c r="L87" i="1"/>
  <c r="G17" i="1"/>
  <c r="H35" i="1"/>
  <c r="L40" i="1"/>
  <c r="L43" i="1"/>
  <c r="H47" i="1"/>
  <c r="H82" i="1"/>
  <c r="H92" i="1"/>
  <c r="L34" i="1"/>
  <c r="H112" i="1"/>
  <c r="H115" i="1"/>
  <c r="H116" i="1"/>
  <c r="H119" i="1"/>
  <c r="H120" i="1"/>
  <c r="H121" i="1"/>
  <c r="H29" i="1"/>
  <c r="L44" i="1"/>
  <c r="H50" i="1"/>
  <c r="H124" i="1"/>
  <c r="H23" i="1"/>
  <c r="H39" i="1"/>
  <c r="L55" i="1"/>
  <c r="L57" i="1"/>
  <c r="H61" i="1"/>
  <c r="L71" i="1"/>
  <c r="L73" i="1"/>
  <c r="L74" i="1"/>
  <c r="L106" i="1"/>
  <c r="L109" i="1"/>
  <c r="L110" i="1"/>
  <c r="L113" i="1"/>
  <c r="L114" i="1"/>
  <c r="L115" i="1"/>
  <c r="L122" i="1"/>
  <c r="I15" i="1"/>
  <c r="L28" i="1"/>
  <c r="L79" i="1"/>
  <c r="H88" i="1"/>
  <c r="H91" i="1"/>
  <c r="L116" i="1"/>
  <c r="S116" i="1" s="1"/>
  <c r="U116" i="1" s="1"/>
  <c r="L118" i="1"/>
  <c r="L120" i="1"/>
  <c r="H108" i="1"/>
  <c r="R15" i="1"/>
  <c r="L85" i="1"/>
  <c r="E14" i="1"/>
  <c r="H97" i="1"/>
  <c r="H24" i="1"/>
  <c r="L39" i="1"/>
  <c r="H42" i="1"/>
  <c r="L24" i="1"/>
  <c r="L62" i="1"/>
  <c r="L82" i="1"/>
  <c r="H103" i="1"/>
  <c r="L26" i="1"/>
  <c r="L51" i="1"/>
  <c r="L54" i="1"/>
  <c r="L66" i="1"/>
  <c r="L67" i="1"/>
  <c r="L69" i="1"/>
  <c r="H77" i="1"/>
  <c r="L90" i="1"/>
  <c r="L95" i="1"/>
  <c r="L97" i="1"/>
  <c r="L99" i="1"/>
  <c r="P17" i="1"/>
  <c r="F17" i="1"/>
  <c r="R13" i="1"/>
  <c r="L31" i="1"/>
  <c r="H40" i="1"/>
  <c r="P13" i="1"/>
  <c r="H74" i="1"/>
  <c r="H76" i="1"/>
  <c r="N14" i="1"/>
  <c r="H98" i="1"/>
  <c r="H102" i="1"/>
  <c r="L111" i="1"/>
  <c r="H114" i="1"/>
  <c r="H117" i="1"/>
  <c r="J15" i="1"/>
  <c r="N1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R14" i="1"/>
  <c r="K14" i="1"/>
  <c r="H100" i="1"/>
  <c r="L108" i="1"/>
  <c r="L124" i="1"/>
  <c r="E13" i="1"/>
  <c r="L80" i="1"/>
  <c r="L25" i="1"/>
  <c r="L48" i="1"/>
  <c r="L86" i="1"/>
  <c r="H90" i="1"/>
  <c r="H118" i="1"/>
  <c r="L30" i="1"/>
  <c r="H21" i="1"/>
  <c r="R17" i="1"/>
  <c r="H45" i="1"/>
  <c r="H68" i="1"/>
  <c r="H78" i="1"/>
  <c r="H81" i="1"/>
  <c r="L89" i="1"/>
  <c r="H93" i="1"/>
  <c r="L98" i="1"/>
  <c r="H104" i="1"/>
  <c r="H107" i="1"/>
  <c r="L112" i="1"/>
  <c r="L117" i="1"/>
  <c r="H123" i="1"/>
  <c r="H44" i="1"/>
  <c r="L61" i="1"/>
  <c r="H63" i="1"/>
  <c r="H67" i="1"/>
  <c r="L77" i="1"/>
  <c r="G14" i="1"/>
  <c r="H80" i="1"/>
  <c r="H84" i="1"/>
  <c r="L88" i="1"/>
  <c r="L91" i="1"/>
  <c r="L100" i="1"/>
  <c r="H106" i="1"/>
  <c r="H109" i="1"/>
  <c r="L119" i="1"/>
  <c r="H122" i="1"/>
  <c r="S122" i="1" s="1"/>
  <c r="U122" i="1" s="1"/>
  <c r="L105" i="1"/>
  <c r="H111" i="1"/>
  <c r="L121" i="1"/>
  <c r="L153" i="1"/>
  <c r="L155" i="1"/>
  <c r="L157" i="1"/>
  <c r="L159" i="1"/>
  <c r="G13" i="1"/>
  <c r="H96" i="1"/>
  <c r="K13" i="1"/>
  <c r="J13" i="1"/>
  <c r="H26" i="1"/>
  <c r="H46" i="1"/>
  <c r="H70" i="1"/>
  <c r="J14" i="1"/>
  <c r="L81" i="1"/>
  <c r="H83" i="1"/>
  <c r="L93" i="1"/>
  <c r="L104" i="1"/>
  <c r="L107" i="1"/>
  <c r="H110" i="1"/>
  <c r="H113" i="1"/>
  <c r="L123" i="1"/>
  <c r="H27" i="1"/>
  <c r="H32" i="1"/>
  <c r="L50" i="1"/>
  <c r="H52" i="1"/>
  <c r="H60" i="1"/>
  <c r="H62" i="1"/>
  <c r="F13" i="1"/>
  <c r="H22" i="1"/>
  <c r="H28" i="1"/>
  <c r="H34" i="1"/>
  <c r="L35" i="1"/>
  <c r="S35" i="1" s="1"/>
  <c r="U35" i="1" s="1"/>
  <c r="L36" i="1"/>
  <c r="L38" i="1"/>
  <c r="H55" i="1"/>
  <c r="L58" i="1"/>
  <c r="L70" i="1"/>
  <c r="H79" i="1"/>
  <c r="H89" i="1"/>
  <c r="H99" i="1"/>
  <c r="H105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H191" i="1"/>
  <c r="I13" i="1"/>
  <c r="F14" i="1"/>
  <c r="L52" i="1"/>
  <c r="L60" i="1"/>
  <c r="L83" i="1"/>
  <c r="H95" i="1"/>
  <c r="H101" i="1"/>
  <c r="J17" i="1"/>
  <c r="L22" i="1"/>
  <c r="L32" i="1"/>
  <c r="H43" i="1"/>
  <c r="H48" i="1"/>
  <c r="H57" i="1"/>
  <c r="H69" i="1"/>
  <c r="L78" i="1"/>
  <c r="L84" i="1"/>
  <c r="H154" i="1"/>
  <c r="H156" i="1"/>
  <c r="H158" i="1"/>
  <c r="L191" i="1"/>
  <c r="L59" i="1"/>
  <c r="H66" i="1"/>
  <c r="L21" i="1"/>
  <c r="I14" i="1"/>
  <c r="E15" i="1"/>
  <c r="I17" i="1"/>
  <c r="L46" i="1"/>
  <c r="L47" i="1"/>
  <c r="H58" i="1"/>
  <c r="L63" i="1"/>
  <c r="H75" i="1"/>
  <c r="H150" i="1"/>
  <c r="H152" i="1"/>
  <c r="H157" i="1"/>
  <c r="S157" i="1" s="1"/>
  <c r="U157" i="1" s="1"/>
  <c r="H160" i="1"/>
  <c r="H162" i="1"/>
  <c r="H164" i="1"/>
  <c r="H166" i="1"/>
  <c r="H167" i="1"/>
  <c r="H168" i="1"/>
  <c r="H170" i="1"/>
  <c r="L176" i="1"/>
  <c r="L178" i="1"/>
  <c r="L180" i="1"/>
  <c r="L182" i="1"/>
  <c r="L184" i="1"/>
  <c r="L186" i="1"/>
  <c r="L188" i="1"/>
  <c r="L190" i="1"/>
  <c r="K17" i="1"/>
  <c r="H25" i="1"/>
  <c r="H30" i="1"/>
  <c r="H36" i="1"/>
  <c r="H38" i="1"/>
  <c r="L42" i="1"/>
  <c r="S42" i="1" s="1"/>
  <c r="U42" i="1" s="1"/>
  <c r="H59" i="1"/>
  <c r="S59" i="1" s="1"/>
  <c r="U59" i="1" s="1"/>
  <c r="L64" i="1"/>
  <c r="L68" i="1"/>
  <c r="H73" i="1"/>
  <c r="S73" i="1" s="1"/>
  <c r="U73" i="1" s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L171" i="1"/>
  <c r="S171" i="1" s="1"/>
  <c r="U171" i="1" s="1"/>
  <c r="L172" i="1"/>
  <c r="L173" i="1"/>
  <c r="S173" i="1" s="1"/>
  <c r="U173" i="1" s="1"/>
  <c r="L174" i="1"/>
  <c r="S174" i="1" s="1"/>
  <c r="U174" i="1" s="1"/>
  <c r="L29" i="1"/>
  <c r="L37" i="1"/>
  <c r="H51" i="1"/>
  <c r="H54" i="1"/>
  <c r="L56" i="1"/>
  <c r="L96" i="1"/>
  <c r="L102" i="1"/>
  <c r="L149" i="1"/>
  <c r="L151" i="1"/>
  <c r="L152" i="1"/>
  <c r="L160" i="1"/>
  <c r="L161" i="1"/>
  <c r="L163" i="1"/>
  <c r="L165" i="1"/>
  <c r="L166" i="1"/>
  <c r="L167" i="1"/>
  <c r="L169" i="1"/>
  <c r="N17" i="1"/>
  <c r="N13" i="1"/>
  <c r="L23" i="1"/>
  <c r="H33" i="1"/>
  <c r="L45" i="1"/>
  <c r="L75" i="1"/>
  <c r="L76" i="1"/>
  <c r="L156" i="1"/>
  <c r="H163" i="1"/>
  <c r="L41" i="1"/>
  <c r="L158" i="1"/>
  <c r="H165" i="1"/>
  <c r="E17" i="1"/>
  <c r="L33" i="1"/>
  <c r="H53" i="1"/>
  <c r="H64" i="1"/>
  <c r="H65" i="1"/>
  <c r="H71" i="1"/>
  <c r="H72" i="1"/>
  <c r="H151" i="1"/>
  <c r="H153" i="1"/>
  <c r="L162" i="1"/>
  <c r="H169" i="1"/>
  <c r="H49" i="1"/>
  <c r="H155" i="1"/>
  <c r="L164" i="1"/>
  <c r="L175" i="1"/>
  <c r="S175" i="1" s="1"/>
  <c r="U175" i="1" s="1"/>
  <c r="L177" i="1"/>
  <c r="L179" i="1"/>
  <c r="L181" i="1"/>
  <c r="L183" i="1"/>
  <c r="L185" i="1"/>
  <c r="L187" i="1"/>
  <c r="L189" i="1"/>
  <c r="S94" i="1"/>
  <c r="U94" i="1" s="1"/>
  <c r="H41" i="1"/>
  <c r="L53" i="1"/>
  <c r="L65" i="1"/>
  <c r="L72" i="1"/>
  <c r="L150" i="1"/>
  <c r="H159" i="1"/>
  <c r="L168" i="1"/>
  <c r="H37" i="1"/>
  <c r="L49" i="1"/>
  <c r="L154" i="1"/>
  <c r="S154" i="1" s="1"/>
  <c r="U154" i="1" s="1"/>
  <c r="H161" i="1"/>
  <c r="L170" i="1"/>
  <c r="S183" i="1" l="1"/>
  <c r="U183" i="1" s="1"/>
  <c r="S76" i="1"/>
  <c r="U76" i="1" s="1"/>
  <c r="S172" i="1"/>
  <c r="U172" i="1" s="1"/>
  <c r="S102" i="1"/>
  <c r="U102" i="1" s="1"/>
  <c r="S186" i="1"/>
  <c r="U186" i="1" s="1"/>
  <c r="S31" i="1"/>
  <c r="U31" i="1" s="1"/>
  <c r="S127" i="1"/>
  <c r="U127" i="1" s="1"/>
  <c r="S143" i="1"/>
  <c r="U143" i="1" s="1"/>
  <c r="S135" i="1"/>
  <c r="S27" i="1"/>
  <c r="U27" i="1" s="1"/>
  <c r="S117" i="1"/>
  <c r="U117" i="1" s="1"/>
  <c r="S79" i="1"/>
  <c r="U79" i="1" s="1"/>
  <c r="S101" i="1"/>
  <c r="U101" i="1" s="1"/>
  <c r="S115" i="1"/>
  <c r="U115" i="1" s="1"/>
  <c r="S87" i="1"/>
  <c r="U87" i="1" s="1"/>
  <c r="S160" i="1"/>
  <c r="U160" i="1" s="1"/>
  <c r="S48" i="1"/>
  <c r="U48" i="1" s="1"/>
  <c r="S68" i="1"/>
  <c r="U68" i="1" s="1"/>
  <c r="S144" i="1"/>
  <c r="U144" i="1" s="1"/>
  <c r="S136" i="1"/>
  <c r="U136" i="1" s="1"/>
  <c r="S128" i="1"/>
  <c r="U128" i="1" s="1"/>
  <c r="S159" i="1"/>
  <c r="U159" i="1" s="1"/>
  <c r="S26" i="1"/>
  <c r="U26" i="1" s="1"/>
  <c r="S119" i="1"/>
  <c r="U119" i="1" s="1"/>
  <c r="S134" i="1"/>
  <c r="U134" i="1" s="1"/>
  <c r="S66" i="1"/>
  <c r="U66" i="1" s="1"/>
  <c r="S50" i="1"/>
  <c r="U50" i="1" s="1"/>
  <c r="S118" i="1"/>
  <c r="U118" i="1" s="1"/>
  <c r="S57" i="1"/>
  <c r="U57" i="1" s="1"/>
  <c r="S89" i="1"/>
  <c r="U89" i="1" s="1"/>
  <c r="S90" i="1"/>
  <c r="U90" i="1" s="1"/>
  <c r="S112" i="1"/>
  <c r="U112" i="1" s="1"/>
  <c r="S86" i="1"/>
  <c r="U86" i="1" s="1"/>
  <c r="S55" i="1"/>
  <c r="U55" i="1" s="1"/>
  <c r="S62" i="1"/>
  <c r="U62" i="1" s="1"/>
  <c r="S110" i="1"/>
  <c r="U110" i="1" s="1"/>
  <c r="S82" i="1"/>
  <c r="U82" i="1" s="1"/>
  <c r="S92" i="1"/>
  <c r="U92" i="1" s="1"/>
  <c r="S85" i="1"/>
  <c r="U85" i="1" s="1"/>
  <c r="S56" i="1"/>
  <c r="U56" i="1" s="1"/>
  <c r="S61" i="1"/>
  <c r="U61" i="1" s="1"/>
  <c r="S93" i="1"/>
  <c r="U93" i="1" s="1"/>
  <c r="S111" i="1"/>
  <c r="U111" i="1" s="1"/>
  <c r="S150" i="1"/>
  <c r="U150" i="1" s="1"/>
  <c r="S96" i="1"/>
  <c r="U96" i="1" s="1"/>
  <c r="S123" i="1"/>
  <c r="U123" i="1" s="1"/>
  <c r="S81" i="1"/>
  <c r="U81" i="1" s="1"/>
  <c r="S100" i="1"/>
  <c r="U100" i="1" s="1"/>
  <c r="S178" i="1"/>
  <c r="U178" i="1" s="1"/>
  <c r="S43" i="1"/>
  <c r="U43" i="1" s="1"/>
  <c r="S184" i="1"/>
  <c r="U184" i="1" s="1"/>
  <c r="S24" i="1"/>
  <c r="U24" i="1" s="1"/>
  <c r="S108" i="1"/>
  <c r="U108" i="1" s="1"/>
  <c r="S124" i="1"/>
  <c r="S189" i="1"/>
  <c r="U189" i="1" s="1"/>
  <c r="S164" i="1"/>
  <c r="U164" i="1" s="1"/>
  <c r="S29" i="1"/>
  <c r="U29" i="1" s="1"/>
  <c r="S109" i="1"/>
  <c r="U109" i="1" s="1"/>
  <c r="S77" i="1"/>
  <c r="U77" i="1" s="1"/>
  <c r="S44" i="1"/>
  <c r="U44" i="1" s="1"/>
  <c r="S54" i="1"/>
  <c r="U54" i="1" s="1"/>
  <c r="S84" i="1"/>
  <c r="U84" i="1" s="1"/>
  <c r="S99" i="1"/>
  <c r="U99" i="1" s="1"/>
  <c r="S67" i="1"/>
  <c r="U67" i="1" s="1"/>
  <c r="S51" i="1"/>
  <c r="U51" i="1" s="1"/>
  <c r="S45" i="1"/>
  <c r="U45" i="1" s="1"/>
  <c r="S32" i="1"/>
  <c r="U32" i="1" s="1"/>
  <c r="S34" i="1"/>
  <c r="U34" i="1" s="1"/>
  <c r="S107" i="1"/>
  <c r="U107" i="1" s="1"/>
  <c r="S71" i="1"/>
  <c r="U71" i="1" s="1"/>
  <c r="S25" i="1"/>
  <c r="U25" i="1" s="1"/>
  <c r="S104" i="1"/>
  <c r="U104" i="1" s="1"/>
  <c r="S121" i="1"/>
  <c r="U121" i="1" s="1"/>
  <c r="S91" i="1"/>
  <c r="U91" i="1" s="1"/>
  <c r="S103" i="1"/>
  <c r="U103" i="1" s="1"/>
  <c r="S88" i="1"/>
  <c r="U88" i="1" s="1"/>
  <c r="S120" i="1"/>
  <c r="U120" i="1" s="1"/>
  <c r="S23" i="1"/>
  <c r="U23" i="1" s="1"/>
  <c r="S46" i="1"/>
  <c r="U46" i="1" s="1"/>
  <c r="S158" i="1"/>
  <c r="U158" i="1" s="1"/>
  <c r="S70" i="1"/>
  <c r="U70" i="1" s="1"/>
  <c r="S177" i="1"/>
  <c r="U177" i="1" s="1"/>
  <c r="S163" i="1"/>
  <c r="U163" i="1" s="1"/>
  <c r="S156" i="1"/>
  <c r="U156" i="1" s="1"/>
  <c r="S152" i="1"/>
  <c r="U152" i="1" s="1"/>
  <c r="S41" i="1"/>
  <c r="U41" i="1" s="1"/>
  <c r="S155" i="1"/>
  <c r="U155" i="1" s="1"/>
  <c r="S75" i="1"/>
  <c r="U75" i="1" s="1"/>
  <c r="S22" i="1"/>
  <c r="U22" i="1" s="1"/>
  <c r="S187" i="1"/>
  <c r="U187" i="1" s="1"/>
  <c r="S185" i="1"/>
  <c r="U185" i="1" s="1"/>
  <c r="S145" i="1"/>
  <c r="U145" i="1" s="1"/>
  <c r="S137" i="1"/>
  <c r="U137" i="1" s="1"/>
  <c r="S129" i="1"/>
  <c r="U129" i="1" s="1"/>
  <c r="S180" i="1"/>
  <c r="U180" i="1" s="1"/>
  <c r="S47" i="1"/>
  <c r="U47" i="1" s="1"/>
  <c r="S95" i="1"/>
  <c r="U95" i="1" s="1"/>
  <c r="S98" i="1"/>
  <c r="U98" i="1" s="1"/>
  <c r="S114" i="1"/>
  <c r="U114" i="1" s="1"/>
  <c r="S40" i="1"/>
  <c r="U40" i="1" s="1"/>
  <c r="S97" i="1"/>
  <c r="U97" i="1" s="1"/>
  <c r="S162" i="1"/>
  <c r="U162" i="1" s="1"/>
  <c r="S176" i="1"/>
  <c r="U176" i="1" s="1"/>
  <c r="S28" i="1"/>
  <c r="U28" i="1" s="1"/>
  <c r="S64" i="1"/>
  <c r="U64" i="1" s="1"/>
  <c r="S113" i="1"/>
  <c r="U113" i="1" s="1"/>
  <c r="S190" i="1"/>
  <c r="U190" i="1" s="1"/>
  <c r="S74" i="1"/>
  <c r="U74" i="1" s="1"/>
  <c r="S83" i="1"/>
  <c r="U83" i="1" s="1"/>
  <c r="S179" i="1"/>
  <c r="U179" i="1" s="1"/>
  <c r="S146" i="1"/>
  <c r="U146" i="1" s="1"/>
  <c r="S138" i="1"/>
  <c r="U138" i="1" s="1"/>
  <c r="S130" i="1"/>
  <c r="U130" i="1" s="1"/>
  <c r="S188" i="1"/>
  <c r="U188" i="1" s="1"/>
  <c r="S106" i="1"/>
  <c r="U106" i="1" s="1"/>
  <c r="S80" i="1"/>
  <c r="U80" i="1" s="1"/>
  <c r="S142" i="1"/>
  <c r="U142" i="1" s="1"/>
  <c r="S126" i="1"/>
  <c r="U126" i="1" s="1"/>
  <c r="S63" i="1"/>
  <c r="U63" i="1" s="1"/>
  <c r="S21" i="1"/>
  <c r="U21" i="1" s="1"/>
  <c r="S58" i="1"/>
  <c r="U58" i="1" s="1"/>
  <c r="S69" i="1"/>
  <c r="U69" i="1" s="1"/>
  <c r="S105" i="1"/>
  <c r="U105" i="1" s="1"/>
  <c r="S36" i="1"/>
  <c r="U36" i="1" s="1"/>
  <c r="S52" i="1"/>
  <c r="U52" i="1" s="1"/>
  <c r="S39" i="1"/>
  <c r="U39" i="1" s="1"/>
  <c r="S165" i="1"/>
  <c r="U165" i="1" s="1"/>
  <c r="S148" i="1"/>
  <c r="U148" i="1" s="1"/>
  <c r="S153" i="1"/>
  <c r="U153" i="1" s="1"/>
  <c r="S149" i="1"/>
  <c r="U149" i="1" s="1"/>
  <c r="S147" i="1"/>
  <c r="U147" i="1" s="1"/>
  <c r="S139" i="1"/>
  <c r="U139" i="1" s="1"/>
  <c r="S131" i="1"/>
  <c r="U131" i="1" s="1"/>
  <c r="S132" i="1"/>
  <c r="U132" i="1" s="1"/>
  <c r="S65" i="1"/>
  <c r="S140" i="1"/>
  <c r="U140" i="1" s="1"/>
  <c r="S181" i="1"/>
  <c r="U181" i="1" s="1"/>
  <c r="S30" i="1"/>
  <c r="U30" i="1" s="1"/>
  <c r="L14" i="1"/>
  <c r="S182" i="1"/>
  <c r="U182" i="1" s="1"/>
  <c r="S161" i="1"/>
  <c r="U161" i="1" s="1"/>
  <c r="S33" i="1"/>
  <c r="U33" i="1" s="1"/>
  <c r="S191" i="1"/>
  <c r="U191" i="1" s="1"/>
  <c r="S141" i="1"/>
  <c r="U141" i="1" s="1"/>
  <c r="S133" i="1"/>
  <c r="U133" i="1" s="1"/>
  <c r="S125" i="1"/>
  <c r="U125" i="1" s="1"/>
  <c r="S38" i="1"/>
  <c r="U38" i="1" s="1"/>
  <c r="S60" i="1"/>
  <c r="U60" i="1" s="1"/>
  <c r="H14" i="1"/>
  <c r="S170" i="1"/>
  <c r="U170" i="1" s="1"/>
  <c r="S37" i="1"/>
  <c r="U37" i="1" s="1"/>
  <c r="S78" i="1"/>
  <c r="S167" i="1"/>
  <c r="U167" i="1" s="1"/>
  <c r="S168" i="1"/>
  <c r="U168" i="1" s="1"/>
  <c r="S166" i="1"/>
  <c r="U166" i="1" s="1"/>
  <c r="S169" i="1"/>
  <c r="U169" i="1" s="1"/>
  <c r="S49" i="1"/>
  <c r="U49" i="1" s="1"/>
  <c r="S151" i="1"/>
  <c r="U151" i="1" s="1"/>
  <c r="H15" i="1"/>
  <c r="S53" i="1"/>
  <c r="U53" i="1" s="1"/>
  <c r="L17" i="1"/>
  <c r="U135" i="1"/>
  <c r="L13" i="1"/>
  <c r="H13" i="1"/>
  <c r="L15" i="1"/>
  <c r="H17" i="1"/>
  <c r="S72" i="1"/>
  <c r="U72" i="1" s="1"/>
  <c r="W6" i="1" l="1"/>
  <c r="W9" i="1"/>
  <c r="W8" i="1"/>
  <c r="S14" i="1"/>
  <c r="U78" i="1"/>
  <c r="V8" i="1" s="1"/>
  <c r="W5" i="1"/>
  <c r="W7" i="1"/>
  <c r="V10" i="1"/>
  <c r="S17" i="1"/>
  <c r="W10" i="1"/>
  <c r="W4" i="1"/>
  <c r="S15" i="1"/>
  <c r="S13" i="1"/>
  <c r="X6" i="1"/>
  <c r="X9" i="1"/>
  <c r="X5" i="1"/>
  <c r="X7" i="1"/>
  <c r="V9" i="1"/>
  <c r="Y6" i="1"/>
  <c r="Y4" i="1"/>
  <c r="Y7" i="1"/>
  <c r="Y9" i="1"/>
  <c r="Y8" i="1"/>
  <c r="Y10" i="1"/>
  <c r="Y5" i="1"/>
  <c r="X10" i="1" l="1"/>
  <c r="V7" i="1"/>
  <c r="V6" i="1"/>
  <c r="V4" i="1"/>
  <c r="X4" i="1"/>
  <c r="V5" i="1"/>
  <c r="X8" i="1"/>
  <c r="W11" i="1"/>
  <c r="W12" i="1" s="1"/>
  <c r="Y11" i="1"/>
  <c r="Y12" i="1" s="1"/>
  <c r="V11" i="1" l="1"/>
  <c r="X11" i="1"/>
  <c r="X12" i="1" s="1"/>
</calcChain>
</file>

<file path=xl/sharedStrings.xml><?xml version="1.0" encoding="utf-8"?>
<sst xmlns="http://schemas.openxmlformats.org/spreadsheetml/2006/main" count="1500" uniqueCount="247">
  <si>
    <t>Batas</t>
  </si>
  <si>
    <t>Indeks</t>
  </si>
  <si>
    <t>K1</t>
  </si>
  <si>
    <t>K2</t>
  </si>
  <si>
    <t>K3</t>
  </si>
  <si>
    <t>Konversi</t>
  </si>
  <si>
    <t>E</t>
  </si>
  <si>
    <t>D</t>
  </si>
  <si>
    <t>C</t>
  </si>
  <si>
    <t>BC</t>
  </si>
  <si>
    <t>B</t>
  </si>
  <si>
    <t>AB</t>
  </si>
  <si>
    <t>Bobot</t>
  </si>
  <si>
    <t>A</t>
  </si>
  <si>
    <t>Rata-rata</t>
  </si>
  <si>
    <t>Jumlah</t>
  </si>
  <si>
    <t>NO</t>
  </si>
  <si>
    <t>NIM</t>
  </si>
  <si>
    <t>NAMA</t>
  </si>
  <si>
    <t>Kelas</t>
  </si>
  <si>
    <t>TUCIL</t>
  </si>
  <si>
    <t>TUBES</t>
  </si>
  <si>
    <t>UTS</t>
  </si>
  <si>
    <t>UAS</t>
  </si>
  <si>
    <t>MAKALAH</t>
  </si>
  <si>
    <t>KEHADIRAN</t>
  </si>
  <si>
    <t>NILAI AKHIR</t>
  </si>
  <si>
    <t>HARAPAN</t>
  </si>
  <si>
    <t>INDEKS</t>
  </si>
  <si>
    <t>IPKelas</t>
  </si>
  <si>
    <t>Tucil1</t>
  </si>
  <si>
    <t>Tucil2</t>
  </si>
  <si>
    <t>Tucil3</t>
  </si>
  <si>
    <t>Rata-rata Tucil</t>
  </si>
  <si>
    <t>Tubes1</t>
  </si>
  <si>
    <t>Tubes2</t>
  </si>
  <si>
    <t>Tubes3</t>
  </si>
  <si>
    <t>Rata-rata Tubes</t>
  </si>
  <si>
    <t>Nilai</t>
  </si>
  <si>
    <t>Safiq Faray</t>
  </si>
  <si>
    <t xml:space="preserve"> </t>
  </si>
  <si>
    <t>Fayza Nadia</t>
  </si>
  <si>
    <t>Gede Prasidha Bhawarnawa</t>
  </si>
  <si>
    <t>Nadia Mareta Putri Leiden</t>
  </si>
  <si>
    <t>Ken Kalang Al Qalyubi</t>
  </si>
  <si>
    <t xml:space="preserve">AB </t>
  </si>
  <si>
    <t>Ilham Prasetyo Wibowo</t>
  </si>
  <si>
    <t>Gagas Praharsa Bahar</t>
  </si>
  <si>
    <t>Maharani Ayu Putri Irawan</t>
  </si>
  <si>
    <t>Primanda Adyatma Hafiz</t>
  </si>
  <si>
    <t>Fransiskus Davin Anwari</t>
  </si>
  <si>
    <t>Timothy Stanley Setiawan</t>
  </si>
  <si>
    <t>Taufan Fajarama Putrawansyah R</t>
  </si>
  <si>
    <t>Bryan Bernigen</t>
  </si>
  <si>
    <t>Muhammad Akmal Arifin</t>
  </si>
  <si>
    <t>Ng Kyle</t>
  </si>
  <si>
    <t>Muhammad Risqi Firdaus</t>
  </si>
  <si>
    <t>Hansel Valentino Tanoto</t>
  </si>
  <si>
    <t>Aditya Prawira Nugroho</t>
  </si>
  <si>
    <t>Gregorius Moses Marevson</t>
  </si>
  <si>
    <t>Christopher Jeffrey</t>
  </si>
  <si>
    <t xml:space="preserve">A </t>
  </si>
  <si>
    <t>Kristo Abdi Wiguna</t>
  </si>
  <si>
    <t>Gibran Darmawan</t>
  </si>
  <si>
    <t>Ziyad Dhia Rafi</t>
  </si>
  <si>
    <t>Farnas Rozaan Iraqee</t>
  </si>
  <si>
    <t>Raden Haryosatyo Wisjnunandono</t>
  </si>
  <si>
    <t>Lyora Felicya</t>
  </si>
  <si>
    <t>Claudia</t>
  </si>
  <si>
    <t>Ghebyon Tohada Nainggolan</t>
  </si>
  <si>
    <t>Jeremy Rionaldo Pasaribu</t>
  </si>
  <si>
    <t>Ubaidillah Ariq Prathama</t>
  </si>
  <si>
    <t>Rio Alexander Audino</t>
  </si>
  <si>
    <t>Andreas Indra Kurniawan</t>
  </si>
  <si>
    <t>Saul Sayers</t>
  </si>
  <si>
    <t>Angelica Winasta Sinisuka</t>
  </si>
  <si>
    <t>Averrous Saloom</t>
  </si>
  <si>
    <t>Amar Fadil</t>
  </si>
  <si>
    <t>Roby Purnomo</t>
  </si>
  <si>
    <t>Patrick Amadeus Irawan</t>
  </si>
  <si>
    <t>Fernaldy</t>
  </si>
  <si>
    <t>Maria Khelli</t>
  </si>
  <si>
    <t>Mohamad Daffa Argakoesoemah</t>
  </si>
  <si>
    <t>Nicholas Budiono</t>
  </si>
  <si>
    <t>Owen Christian Wijaya</t>
  </si>
  <si>
    <t>Adzka Ahmadetya Zaidan</t>
  </si>
  <si>
    <t>Nelsen Putra</t>
  </si>
  <si>
    <t>-</t>
  </si>
  <si>
    <t>Jevant Jedidia Augustine</t>
  </si>
  <si>
    <t>Vincent Christian Siregar</t>
  </si>
  <si>
    <t>Fachry Dennis Heraldi</t>
  </si>
  <si>
    <t>Rania Dwi Fadhilah</t>
  </si>
  <si>
    <t>Steven Gianmarg H. Siahaan</t>
  </si>
  <si>
    <t>Fikri Ihsan Fadhiilah</t>
  </si>
  <si>
    <t>Rizky Ramadhana P. K.</t>
  </si>
  <si>
    <t>David Karel Halomoan</t>
  </si>
  <si>
    <t>Thirafi Najwan Kurniatama</t>
  </si>
  <si>
    <t>Willy Wilsen</t>
  </si>
  <si>
    <t>Frederik Imanuel Louis</t>
  </si>
  <si>
    <t>Raden Rifqi Rahman</t>
  </si>
  <si>
    <t>Ignatius David Partogi</t>
  </si>
  <si>
    <t>Muhammad Fikri Ranjabi</t>
  </si>
  <si>
    <t>Christine Hutabarat</t>
  </si>
  <si>
    <t>Daniel Salim</t>
  </si>
  <si>
    <t>Muhammad Akyas David Al Aleey</t>
  </si>
  <si>
    <t>Muhammad Helmi Hibatullah</t>
  </si>
  <si>
    <t>Diky Restu Maulana</t>
  </si>
  <si>
    <t>William Manuel Kurniawan</t>
  </si>
  <si>
    <t>Ahmad Alfani Handoyo</t>
  </si>
  <si>
    <t>Muhammad Fajar Ramadhan</t>
  </si>
  <si>
    <t>Muhammad Garebaldhie Er Rahman</t>
  </si>
  <si>
    <t>Fadil Fauzani</t>
  </si>
  <si>
    <t>Damianus Clairvoyance Diva P.</t>
  </si>
  <si>
    <t>Shadiq Harwiz</t>
  </si>
  <si>
    <t>Ilham Pratama</t>
  </si>
  <si>
    <t>Adiyansa Prasetya Wicaksana</t>
  </si>
  <si>
    <t>Hana Fathiyah</t>
  </si>
  <si>
    <t>Felicia Sutandijo</t>
  </si>
  <si>
    <t>Yohana Golkaria Nainggolan</t>
  </si>
  <si>
    <t>Fikri Khoiron Fadhila</t>
  </si>
  <si>
    <t>Suryanto</t>
  </si>
  <si>
    <t>Rifqi Naufal Abdjul</t>
  </si>
  <si>
    <t>Rayhan Kinan Muhannad</t>
  </si>
  <si>
    <t>Muhammad Naufal Satriandana</t>
  </si>
  <si>
    <t>Wesly Giovano</t>
  </si>
  <si>
    <t>Eiffel Aqila Amarendra</t>
  </si>
  <si>
    <t>Rava Naufal Attar</t>
  </si>
  <si>
    <t>Jason Kanggara</t>
  </si>
  <si>
    <t>Sarah Azka Arief</t>
  </si>
  <si>
    <t>Fawwaz Anugrah Wiradhika D</t>
  </si>
  <si>
    <t>Nayotama Pradipta</t>
  </si>
  <si>
    <t>Vieri Mansyl</t>
  </si>
  <si>
    <t>Firizky Ardiansyah</t>
  </si>
  <si>
    <t>A/AB</t>
  </si>
  <si>
    <t>Andika Naufal Hilmy</t>
  </si>
  <si>
    <t>Aira Thalca Avila Putra</t>
  </si>
  <si>
    <t>Yakobus Iryanto Prasethio</t>
  </si>
  <si>
    <t>Azka Syauqy Irsyad</t>
  </si>
  <si>
    <t>Farrel Ahmad</t>
  </si>
  <si>
    <t>Brianaldo Phandiarta</t>
  </si>
  <si>
    <t>Mahesa Lizardy</t>
  </si>
  <si>
    <t>Marchotridyo</t>
  </si>
  <si>
    <t>Alifia Rahmah</t>
  </si>
  <si>
    <t>Ikmal Alfaozi</t>
  </si>
  <si>
    <t>Bayu Samudra</t>
  </si>
  <si>
    <t>Steven</t>
  </si>
  <si>
    <t>Raka Wirabuana Ninagan</t>
  </si>
  <si>
    <t>Muhammad Gilang Ramadhan</t>
  </si>
  <si>
    <t>Febryola Kurnia Putri</t>
  </si>
  <si>
    <t>Muhammad Gerald Akbar Giffera</t>
  </si>
  <si>
    <t>Bryan Amirul Husna</t>
  </si>
  <si>
    <t>Mohamad Hilmi Rinaldi</t>
  </si>
  <si>
    <t>Muhammad Fahmi Irfan</t>
  </si>
  <si>
    <t>Jundan Haris</t>
  </si>
  <si>
    <t>Azmi Alfatih Shalahuddin</t>
  </si>
  <si>
    <t>M Syahrul Surya Putra</t>
  </si>
  <si>
    <t>Hilda Carissa Widelia</t>
  </si>
  <si>
    <t>Aldwin Hardi Swastia</t>
  </si>
  <si>
    <t>Panawar Hasibuan</t>
  </si>
  <si>
    <t>Dwi Kalam Amal Tauhid</t>
  </si>
  <si>
    <t>Dzaky Fattan Rizqullah</t>
  </si>
  <si>
    <t>Vionie Novencia Thanggestyo</t>
  </si>
  <si>
    <t>Ahmad Romy Zahran</t>
  </si>
  <si>
    <t>Aji Andhika Falah</t>
  </si>
  <si>
    <t>Jaya Mangalo Soegeng Rahardjo</t>
  </si>
  <si>
    <t>Bariza Haqi</t>
  </si>
  <si>
    <t>Gede Sumerta Yoga</t>
  </si>
  <si>
    <t>Hilya Fadhilah Imania</t>
  </si>
  <si>
    <t>Farhan Hafiz</t>
  </si>
  <si>
    <t>Fitrah Ramadhani Nugroho</t>
  </si>
  <si>
    <t>Tri Sulton Adila</t>
  </si>
  <si>
    <t>I Gede Arya Raditya P</t>
  </si>
  <si>
    <t>Rozan Fadhil Al Hafidz</t>
  </si>
  <si>
    <t>Jeremy S.O.N. Simbolon</t>
  </si>
  <si>
    <t>Addin Nabilal Huda</t>
  </si>
  <si>
    <t>Arik Rayi Arkananta</t>
  </si>
  <si>
    <t>Flavia Beatrix Leoni A. S.</t>
  </si>
  <si>
    <t>Farrel Farandieka Fibriyanto</t>
  </si>
  <si>
    <t>Marcellus Michael Herman K</t>
  </si>
  <si>
    <t>Rheza Rizqullah Ecaldy</t>
  </si>
  <si>
    <t>Louis Yanggara</t>
  </si>
  <si>
    <t>Putri Nurhaliza</t>
  </si>
  <si>
    <t>Kent Liusudarso</t>
  </si>
  <si>
    <t>Jova Andres Riski Sirait</t>
  </si>
  <si>
    <t>Samuel Christopher Swandi</t>
  </si>
  <si>
    <t>Grace Claudia</t>
  </si>
  <si>
    <t>Andhika Arta Aryanto</t>
  </si>
  <si>
    <t>Adelline Kania Setiyawan</t>
  </si>
  <si>
    <t>Dimas Shidqi Parikesit</t>
  </si>
  <si>
    <t>Rahmat Rafid Akbar</t>
  </si>
  <si>
    <t>Vincent Ho</t>
  </si>
  <si>
    <t>Monica Adelia</t>
  </si>
  <si>
    <t>Vincent Prasetiya Atmadja</t>
  </si>
  <si>
    <t>Ilham Bintang Nurmansyah</t>
  </si>
  <si>
    <t>Malik Akbar Hashemi Rafsanjani</t>
  </si>
  <si>
    <t>Muhammad Rakha Athaya</t>
  </si>
  <si>
    <t>Rizky Akbar Asmaran</t>
  </si>
  <si>
    <t>Kevin Roni</t>
  </si>
  <si>
    <t>Hafidz Nur Rahman Ghozali</t>
  </si>
  <si>
    <t>Afrizal Sebastian</t>
  </si>
  <si>
    <t>Johannes Winson Sukiatmodjo</t>
  </si>
  <si>
    <t>Ignasius Ferry Priguna</t>
  </si>
  <si>
    <t>Nathanael Santoso</t>
  </si>
  <si>
    <t>Januar Budi Ghifari</t>
  </si>
  <si>
    <t>Muhammad Alif Putra Yasa</t>
  </si>
  <si>
    <t>Gerald Abraham Sianturi</t>
  </si>
  <si>
    <t>Yoseph Alexander Siregar</t>
  </si>
  <si>
    <t>Zayd Muhammad Kawakibi Zuhri</t>
  </si>
  <si>
    <t>Aloysius Gilang Pramudya</t>
  </si>
  <si>
    <t>Haidar Ihzaulhaq</t>
  </si>
  <si>
    <t>Vito Ghifari</t>
  </si>
  <si>
    <t>Dimas Faidh Muzaki</t>
  </si>
  <si>
    <t>Atabik Muhammad Azfa Shofi</t>
  </si>
  <si>
    <t>Daffa Romyz Aufa</t>
  </si>
  <si>
    <t>Ghazian Tsabit Alkamil</t>
  </si>
  <si>
    <t>No.</t>
  </si>
  <si>
    <t>N I M</t>
  </si>
  <si>
    <t>Nama</t>
  </si>
  <si>
    <t>Tugas Kecil 1</t>
  </si>
  <si>
    <t>Tugas Besar 1</t>
  </si>
  <si>
    <t>Tugas Kecil 2</t>
  </si>
  <si>
    <t>Tugas Besar 2</t>
  </si>
  <si>
    <t>Tugas Kecil 3</t>
  </si>
  <si>
    <t>Tugas Besar 3</t>
  </si>
  <si>
    <t>Bagian I</t>
  </si>
  <si>
    <t>Bagian II</t>
  </si>
  <si>
    <t>Bagian III</t>
  </si>
  <si>
    <t>NILAI</t>
  </si>
  <si>
    <t>No 1</t>
  </si>
  <si>
    <t>No 2</t>
  </si>
  <si>
    <t>No 3</t>
  </si>
  <si>
    <t>Total</t>
  </si>
  <si>
    <t>No 4</t>
  </si>
  <si>
    <t>No A</t>
  </si>
  <si>
    <t>No B</t>
  </si>
  <si>
    <t>No C</t>
  </si>
  <si>
    <t>Perkiraan</t>
  </si>
  <si>
    <t>IF2211 Strategi Algoritma</t>
  </si>
  <si>
    <t>Semester 2 Tahun Akademik 2021/2022</t>
  </si>
  <si>
    <t>Dosen: 1. Dr. Masayu Leylia Khodra (K1)</t>
  </si>
  <si>
    <t xml:space="preserve">  2. Dr. Nur Ulfa Maulidevi (K2)</t>
  </si>
  <si>
    <t>Tim asisten dari IF 2019: 1) Muhammad Tito Prakasa, 2) Christopher Justine William, 3) Dzaki Muhammad, 4) Girvin Junod</t>
  </si>
  <si>
    <t xml:space="preserve">    5) Gregorius Dimas Baskara,  6) Hokki Suwenda, 7) Jonathan Christopher Jahja, 8) Shafira Naya Aprisadianti</t>
  </si>
  <si>
    <t>Bobot penilaian: Nilai Akhir = 26,25% UTS + 26,25% UAS + 20% Rata-rata Tucil + 20% Rata-rata Tubes +  5% Makalah + 2,5% Kehadiran</t>
  </si>
  <si>
    <t xml:space="preserve">  3. Dr. Rinaldi Munir (K3)</t>
  </si>
  <si>
    <t xml:space="preserve">Jumlah </t>
  </si>
  <si>
    <t>Ringkasan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</si>
</sst>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rgb="FF000000"/>
      <name val="Calibri"/>
    </font>
    <font>
      <sz val="10"/>
      <name val="Arial"/>
    </font>
    <font>
      <b/>
      <sz val="11"/>
      <color rgb="FF000000"/>
      <name val="Calibri"/>
    </font>
    <font>
      <sz val="10"/>
      <color rgb="FF000000"/>
      <name val="Arial"/>
    </font>
    <font>
      <b/>
      <sz val="14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B6D7A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2" fontId="2" fillId="0" borderId="0" xfId="0" applyNumberFormat="1" applyFont="1" applyAlignment="1"/>
    <xf numFmtId="2" fontId="2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2" fillId="0" borderId="6" xfId="0" applyFont="1" applyBorder="1" applyAlignment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" fillId="0" borderId="6" xfId="0" applyFont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/>
    <xf numFmtId="0" fontId="5" fillId="0" borderId="9" xfId="0" applyFont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1" xfId="0" applyFont="1" applyBorder="1" applyAlignment="1"/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/>
    <xf numFmtId="165" fontId="1" fillId="0" borderId="0" xfId="0" applyNumberFormat="1" applyFont="1"/>
    <xf numFmtId="0" fontId="1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6" xfId="0" applyNumberFormat="1" applyFont="1" applyBorder="1"/>
    <xf numFmtId="0" fontId="2" fillId="4" borderId="6" xfId="0" applyFont="1" applyFill="1" applyBorder="1" applyAlignment="1">
      <alignment horizontal="center"/>
    </xf>
    <xf numFmtId="0" fontId="1" fillId="4" borderId="6" xfId="0" applyFont="1" applyFill="1" applyBorder="1"/>
    <xf numFmtId="165" fontId="1" fillId="4" borderId="6" xfId="0" applyNumberFormat="1" applyFont="1" applyFill="1" applyBorder="1"/>
    <xf numFmtId="0" fontId="0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2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/>
    <xf numFmtId="0" fontId="1" fillId="0" borderId="15" xfId="0" applyFont="1" applyBorder="1" applyAlignment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2" fontId="1" fillId="0" borderId="15" xfId="0" applyNumberFormat="1" applyFont="1" applyBorder="1" applyAlignment="1"/>
    <xf numFmtId="1" fontId="1" fillId="0" borderId="15" xfId="0" applyNumberFormat="1" applyFont="1" applyBorder="1"/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5" borderId="0" xfId="0" applyFont="1" applyFill="1" applyAlignment="1"/>
    <xf numFmtId="0" fontId="0" fillId="5" borderId="0" xfId="0" applyFont="1" applyFill="1" applyAlignment="1"/>
    <xf numFmtId="2" fontId="1" fillId="5" borderId="0" xfId="0" applyNumberFormat="1" applyFont="1" applyFill="1"/>
    <xf numFmtId="2" fontId="1" fillId="0" borderId="0" xfId="0" applyNumberFormat="1" applyFont="1" applyBorder="1"/>
    <xf numFmtId="2" fontId="2" fillId="6" borderId="0" xfId="0" applyNumberFormat="1" applyFont="1" applyFill="1" applyAlignment="1"/>
    <xf numFmtId="2" fontId="2" fillId="7" borderId="0" xfId="0" applyNumberFormat="1" applyFont="1" applyFill="1" applyAlignment="1"/>
    <xf numFmtId="0" fontId="8" fillId="0" borderId="6" xfId="0" applyFont="1" applyBorder="1" applyAlignment="1">
      <alignment horizontal="center"/>
    </xf>
    <xf numFmtId="0" fontId="7" fillId="0" borderId="15" xfId="0" applyFont="1" applyBorder="1" applyAlignment="1"/>
    <xf numFmtId="0" fontId="0" fillId="7" borderId="0" xfId="0" applyFont="1" applyFill="1" applyAlignment="1"/>
    <xf numFmtId="2" fontId="1" fillId="7" borderId="0" xfId="0" applyNumberFormat="1" applyFont="1" applyFill="1"/>
    <xf numFmtId="0" fontId="2" fillId="7" borderId="2" xfId="0" applyFont="1" applyFill="1" applyBorder="1" applyAlignment="1">
      <alignment horizontal="center"/>
    </xf>
    <xf numFmtId="0" fontId="3" fillId="7" borderId="3" xfId="0" applyFont="1" applyFill="1" applyBorder="1"/>
    <xf numFmtId="0" fontId="3" fillId="7" borderId="4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/>
    <xf numFmtId="164" fontId="2" fillId="6" borderId="6" xfId="0" applyNumberFormat="1" applyFont="1" applyFill="1" applyBorder="1" applyAlignment="1">
      <alignment wrapText="1"/>
    </xf>
    <xf numFmtId="164" fontId="1" fillId="6" borderId="6" xfId="0" applyNumberFormat="1" applyFont="1" applyFill="1" applyBorder="1" applyAlignment="1">
      <alignment wrapText="1"/>
    </xf>
    <xf numFmtId="0" fontId="3" fillId="7" borderId="5" xfId="0" applyFont="1" applyFill="1" applyBorder="1"/>
    <xf numFmtId="0" fontId="1" fillId="7" borderId="6" xfId="0" applyFont="1" applyFill="1" applyBorder="1" applyAlignment="1">
      <alignment horizontal="center"/>
    </xf>
    <xf numFmtId="2" fontId="1" fillId="7" borderId="6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/>
    <xf numFmtId="164" fontId="1" fillId="6" borderId="6" xfId="0" applyNumberFormat="1" applyFont="1" applyFill="1" applyBorder="1"/>
    <xf numFmtId="2" fontId="1" fillId="6" borderId="6" xfId="0" applyNumberFormat="1" applyFont="1" applyFill="1" applyBorder="1" applyAlignment="1"/>
    <xf numFmtId="165" fontId="1" fillId="6" borderId="6" xfId="0" applyNumberFormat="1" applyFont="1" applyFill="1" applyBorder="1"/>
    <xf numFmtId="0" fontId="1" fillId="7" borderId="6" xfId="0" applyFont="1" applyFill="1" applyBorder="1" applyAlignment="1"/>
    <xf numFmtId="0" fontId="1" fillId="6" borderId="6" xfId="0" applyFont="1" applyFill="1" applyBorder="1"/>
    <xf numFmtId="0" fontId="1" fillId="7" borderId="6" xfId="0" applyFont="1" applyFill="1" applyBorder="1"/>
    <xf numFmtId="2" fontId="1" fillId="6" borderId="6" xfId="0" applyNumberFormat="1" applyFont="1" applyFill="1" applyBorder="1"/>
    <xf numFmtId="2" fontId="1" fillId="7" borderId="6" xfId="0" applyNumberFormat="1" applyFont="1" applyFill="1" applyBorder="1"/>
    <xf numFmtId="0" fontId="1" fillId="7" borderId="6" xfId="0" quotePrefix="1" applyFont="1" applyFill="1" applyBorder="1" applyAlignment="1"/>
    <xf numFmtId="0" fontId="1" fillId="6" borderId="6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right"/>
    </xf>
    <xf numFmtId="164" fontId="1" fillId="7" borderId="0" xfId="0" applyNumberFormat="1" applyFont="1" applyFill="1"/>
    <xf numFmtId="0" fontId="9" fillId="0" borderId="0" xfId="0" applyFont="1" applyAlignment="1"/>
    <xf numFmtId="0" fontId="2" fillId="0" borderId="0" xfId="0" applyFont="1" applyBorder="1" applyAlignment="1"/>
    <xf numFmtId="2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7" borderId="0" xfId="0" applyFont="1" applyFill="1" applyBorder="1" applyAlignment="1"/>
    <xf numFmtId="164" fontId="2" fillId="8" borderId="0" xfId="0" applyNumberFormat="1" applyFont="1" applyFill="1" applyBorder="1" applyAlignment="1"/>
    <xf numFmtId="0" fontId="0" fillId="7" borderId="0" xfId="0" applyFont="1" applyFill="1" applyBorder="1" applyAlignment="1"/>
    <xf numFmtId="164" fontId="2" fillId="7" borderId="0" xfId="0" applyNumberFormat="1" applyFont="1" applyFill="1" applyBorder="1" applyAlignment="1"/>
    <xf numFmtId="164" fontId="1" fillId="5" borderId="0" xfId="0" applyNumberFormat="1" applyFont="1" applyFill="1" applyBorder="1"/>
    <xf numFmtId="2" fontId="2" fillId="7" borderId="0" xfId="0" applyNumberFormat="1" applyFont="1" applyFill="1" applyBorder="1" applyAlignment="1"/>
    <xf numFmtId="2" fontId="2" fillId="6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0"/>
  <sheetViews>
    <sheetView tabSelected="1" topLeftCell="A10" workbookViewId="0">
      <selection activeCell="D13" sqref="D13:S17"/>
    </sheetView>
  </sheetViews>
  <sheetFormatPr defaultColWidth="12.6328125" defaultRowHeight="15.75" customHeight="1" x14ac:dyDescent="0.25"/>
  <cols>
    <col min="1" max="1" width="5.26953125" customWidth="1"/>
    <col min="2" max="2" width="13" customWidth="1"/>
    <col min="3" max="3" width="30.81640625" customWidth="1"/>
    <col min="4" max="4" width="7.90625" customWidth="1"/>
    <col min="5" max="5" width="5.26953125" customWidth="1"/>
    <col min="6" max="6" width="7.81640625" customWidth="1"/>
    <col min="7" max="7" width="5.26953125" customWidth="1"/>
    <col min="8" max="8" width="8.08984375" customWidth="1"/>
    <col min="9" max="11" width="6.26953125" customWidth="1"/>
    <col min="12" max="12" width="9.6328125" customWidth="1"/>
    <col min="13" max="13" width="7" customWidth="1"/>
    <col min="14" max="14" width="6.7265625" customWidth="1"/>
    <col min="15" max="15" width="6.453125" customWidth="1"/>
    <col min="16" max="16" width="6.36328125" customWidth="1"/>
    <col min="17" max="17" width="7" customWidth="1"/>
    <col min="18" max="18" width="7.6328125" customWidth="1"/>
    <col min="19" max="19" width="8.36328125" customWidth="1"/>
    <col min="20" max="21" width="9.26953125" customWidth="1"/>
    <col min="22" max="22" width="33.26953125" style="48" customWidth="1"/>
    <col min="23" max="24" width="9.26953125" style="48" customWidth="1"/>
    <col min="25" max="25" width="9.6328125" customWidth="1"/>
    <col min="26" max="26" width="8.453125" customWidth="1"/>
    <col min="27" max="27" width="6.36328125" customWidth="1"/>
    <col min="28" max="28" width="9.7265625" customWidth="1"/>
    <col min="29" max="29" width="9.36328125" customWidth="1"/>
    <col min="30" max="30" width="10.6328125" customWidth="1"/>
  </cols>
  <sheetData>
    <row r="1" spans="1:26" ht="15.75" customHeight="1" x14ac:dyDescent="0.4">
      <c r="A1" s="49" t="s">
        <v>237</v>
      </c>
      <c r="B1" s="49"/>
      <c r="C1" s="49"/>
      <c r="T1" s="105" t="s">
        <v>246</v>
      </c>
    </row>
    <row r="2" spans="1:26" ht="15.75" customHeight="1" x14ac:dyDescent="0.25">
      <c r="A2" s="50" t="s">
        <v>238</v>
      </c>
    </row>
    <row r="3" spans="1:26" ht="15.75" customHeight="1" x14ac:dyDescent="0.25">
      <c r="A3" s="50" t="s">
        <v>239</v>
      </c>
      <c r="T3" s="51" t="s">
        <v>0</v>
      </c>
      <c r="U3" s="52" t="s">
        <v>1</v>
      </c>
      <c r="V3" s="76" t="s">
        <v>245</v>
      </c>
      <c r="W3" s="52" t="s">
        <v>2</v>
      </c>
      <c r="X3" s="52" t="s">
        <v>3</v>
      </c>
      <c r="Y3" s="52" t="s">
        <v>4</v>
      </c>
      <c r="Z3" s="52" t="s">
        <v>5</v>
      </c>
    </row>
    <row r="4" spans="1:26" ht="15.75" customHeight="1" x14ac:dyDescent="0.25">
      <c r="B4" s="50" t="s">
        <v>240</v>
      </c>
      <c r="T4" s="53">
        <v>0</v>
      </c>
      <c r="U4" s="54" t="s">
        <v>6</v>
      </c>
      <c r="V4" s="55">
        <f>COUNTIF($U$21:$U$191,U4)</f>
        <v>2</v>
      </c>
      <c r="W4" s="55">
        <f>COUNTIFS($D$21:$D$191,W$3,$U$21:$U$191,$U4)</f>
        <v>1</v>
      </c>
      <c r="X4" s="55">
        <f>COUNTIFS($D$21:$D$191,X$3,$U$21:$U$191,$U4)</f>
        <v>1</v>
      </c>
      <c r="Y4" s="55">
        <f>COUNTIFS($D$21:$D$191,Y$3,$U$21:$U$191,$U4)</f>
        <v>0</v>
      </c>
      <c r="Z4" s="54">
        <v>0</v>
      </c>
    </row>
    <row r="5" spans="1:26" ht="15.75" customHeight="1" x14ac:dyDescent="0.25">
      <c r="B5" s="50" t="s">
        <v>244</v>
      </c>
      <c r="T5" s="53">
        <v>40</v>
      </c>
      <c r="U5" s="54" t="s">
        <v>7</v>
      </c>
      <c r="V5" s="55">
        <f>COUNTIF($U$21:$U$191,U5)</f>
        <v>0</v>
      </c>
      <c r="W5" s="55">
        <f>COUNTIFS($D$21:$D$191,W$3,$U$21:$U$191,$U5)</f>
        <v>0</v>
      </c>
      <c r="X5" s="55">
        <f>COUNTIFS($D$21:$D$191,X$3,$U$21:$U$191,$U5)</f>
        <v>0</v>
      </c>
      <c r="Y5" s="55">
        <f>COUNTIFS($D$21:$D$191,Y$3,$U$21:$U$191,$U5)</f>
        <v>0</v>
      </c>
      <c r="Z5" s="54">
        <v>1</v>
      </c>
    </row>
    <row r="6" spans="1:26" ht="15.75" customHeight="1" x14ac:dyDescent="0.25">
      <c r="A6" s="50" t="s">
        <v>241</v>
      </c>
      <c r="B6" s="50"/>
      <c r="T6" s="56">
        <v>49.992261904761904</v>
      </c>
      <c r="U6" s="54" t="s">
        <v>8</v>
      </c>
      <c r="V6" s="55">
        <f>COUNTIF($U$21:$U$191,U6)</f>
        <v>6</v>
      </c>
      <c r="W6" s="55">
        <f>COUNTIFS($D$21:$D$191,W$3,$U$21:$U$191,$U6)</f>
        <v>3</v>
      </c>
      <c r="X6" s="55">
        <f>COUNTIFS($D$21:$D$191,X$3,$U$21:$U$191,$U6)</f>
        <v>1</v>
      </c>
      <c r="Y6" s="55">
        <f>COUNTIFS($D$21:$D$191,Y$3,$U$21:$U$191,$U6)</f>
        <v>2</v>
      </c>
      <c r="Z6" s="54">
        <v>2</v>
      </c>
    </row>
    <row r="7" spans="1:26" ht="15.75" customHeight="1" x14ac:dyDescent="0.25">
      <c r="B7" s="50"/>
      <c r="C7" s="50" t="s">
        <v>242</v>
      </c>
      <c r="T7" s="56">
        <v>64.904464285714297</v>
      </c>
      <c r="U7" s="54" t="s">
        <v>9</v>
      </c>
      <c r="V7" s="55">
        <f>COUNTIF($U$21:$U$191,U7)</f>
        <v>6</v>
      </c>
      <c r="W7" s="55">
        <f>COUNTIFS($D$21:$D$191,W$3,$U$21:$U$191,$U7)</f>
        <v>3</v>
      </c>
      <c r="X7" s="55">
        <f>COUNTIFS($D$21:$D$191,X$3,$U$21:$U$191,$U7)</f>
        <v>1</v>
      </c>
      <c r="Y7" s="55">
        <f>COUNTIFS($D$21:$D$191,Y$3,$U$21:$U$191,$U7)</f>
        <v>2</v>
      </c>
      <c r="Z7" s="54">
        <v>2.5</v>
      </c>
    </row>
    <row r="8" spans="1:26" ht="15.75" customHeight="1" x14ac:dyDescent="0.25">
      <c r="T8" s="56">
        <v>71.369345238095235</v>
      </c>
      <c r="U8" s="54" t="s">
        <v>10</v>
      </c>
      <c r="V8" s="55">
        <f>COUNTIF($U$21:$U$191,U8)</f>
        <v>10</v>
      </c>
      <c r="W8" s="55">
        <f>COUNTIFS($D$21:$D$191,W$3,$U$21:$U$191,$U8)</f>
        <v>3</v>
      </c>
      <c r="X8" s="55">
        <f>COUNTIFS($D$21:$D$191,X$3,$U$21:$U$191,$U8)</f>
        <v>3</v>
      </c>
      <c r="Y8" s="55">
        <f>COUNTIFS($D$21:$D$191,Y$3,$U$21:$U$191,$U8)</f>
        <v>4</v>
      </c>
      <c r="Z8" s="54">
        <v>3</v>
      </c>
    </row>
    <row r="9" spans="1:26" ht="15.75" customHeight="1" x14ac:dyDescent="0.25">
      <c r="A9" s="50" t="s">
        <v>243</v>
      </c>
      <c r="H9" s="1"/>
      <c r="L9" s="1"/>
      <c r="R9" s="2"/>
      <c r="S9" s="1"/>
      <c r="T9" s="56">
        <v>75.490178571428572</v>
      </c>
      <c r="U9" s="54" t="s">
        <v>11</v>
      </c>
      <c r="V9" s="55">
        <f>COUNTIF($U$21:$U$191,U9)</f>
        <v>48</v>
      </c>
      <c r="W9" s="55">
        <f>COUNTIFS($D$21:$D$191,W$3,$U$21:$U$191,$U9)</f>
        <v>14</v>
      </c>
      <c r="X9" s="55">
        <f>COUNTIFS($D$21:$D$191,X$3,$U$21:$U$191,$U9)</f>
        <v>19</v>
      </c>
      <c r="Y9" s="55">
        <f>COUNTIFS($D$21:$D$191,Y$3,$U$21:$U$191,$U9)</f>
        <v>15</v>
      </c>
      <c r="Z9" s="54">
        <v>3.5</v>
      </c>
    </row>
    <row r="10" spans="1:26" ht="15.75" customHeight="1" x14ac:dyDescent="0.35">
      <c r="A10" s="65"/>
      <c r="B10" s="66"/>
      <c r="C10" s="66"/>
      <c r="D10" s="4"/>
      <c r="E10" s="4"/>
      <c r="F10" s="4"/>
      <c r="G10" s="4"/>
      <c r="H10" s="5"/>
      <c r="I10" s="4"/>
      <c r="J10" s="4"/>
      <c r="K10" s="4"/>
      <c r="L10" s="1"/>
      <c r="R10" s="2"/>
      <c r="S10" s="1"/>
      <c r="T10" s="56">
        <v>82.22113095238096</v>
      </c>
      <c r="U10" s="54" t="s">
        <v>13</v>
      </c>
      <c r="V10" s="55">
        <f>COUNTIF($U$21:$U$191,U10)</f>
        <v>99</v>
      </c>
      <c r="W10" s="55">
        <f>COUNTIFS($D$21:$D$191,W$3,$U$21:$U$191,$U10)</f>
        <v>33</v>
      </c>
      <c r="X10" s="55">
        <f>COUNTIFS($D$21:$D$191,X$3,$U$21:$U$191,$U10)</f>
        <v>32</v>
      </c>
      <c r="Y10" s="55">
        <f>COUNTIFS($D$21:$D$191,Y$3,$U$21:$U$191,$U10)</f>
        <v>34</v>
      </c>
      <c r="Z10" s="54">
        <v>4</v>
      </c>
    </row>
    <row r="11" spans="1:26" ht="15.75" customHeight="1" x14ac:dyDescent="0.35">
      <c r="A11" s="65"/>
      <c r="B11" s="66"/>
      <c r="C11" s="66"/>
      <c r="D11" s="4"/>
      <c r="E11" s="4"/>
      <c r="F11" s="4"/>
      <c r="G11" s="4"/>
      <c r="H11" s="5"/>
      <c r="I11" s="4"/>
      <c r="J11" s="4"/>
      <c r="K11" s="4"/>
      <c r="L11" s="1"/>
      <c r="R11" s="2"/>
      <c r="S11" s="1"/>
      <c r="T11" s="57"/>
      <c r="U11" s="58" t="s">
        <v>15</v>
      </c>
      <c r="V11" s="59">
        <f t="shared" ref="V11:Y11" si="0">SUM(V4:V10)</f>
        <v>171</v>
      </c>
      <c r="W11" s="59">
        <f t="shared" si="0"/>
        <v>57</v>
      </c>
      <c r="X11" s="59">
        <f t="shared" si="0"/>
        <v>57</v>
      </c>
      <c r="Y11" s="59">
        <f t="shared" si="0"/>
        <v>57</v>
      </c>
      <c r="Z11" s="57"/>
    </row>
    <row r="12" spans="1:26" ht="15.75" customHeight="1" x14ac:dyDescent="0.35">
      <c r="A12" s="4"/>
      <c r="B12" s="4"/>
      <c r="C12" s="4"/>
      <c r="D12" s="4"/>
      <c r="E12" s="4"/>
      <c r="F12" s="4"/>
      <c r="G12" s="4"/>
      <c r="H12" s="5"/>
      <c r="I12" s="4"/>
      <c r="J12" s="4"/>
      <c r="K12" s="4"/>
      <c r="L12" s="1"/>
      <c r="R12" s="2"/>
      <c r="S12" s="1"/>
      <c r="T12" s="72"/>
      <c r="U12" s="69" t="s">
        <v>29</v>
      </c>
      <c r="V12" s="70"/>
      <c r="W12" s="71">
        <f>SUMPRODUCT($Z$4:$Z$10,W$4:W$10)/W$11</f>
        <v>3.5701754385964914</v>
      </c>
      <c r="X12" s="71">
        <f>SUMPRODUCT($Z$4:$Z$10,X$4:X$10)/X$11</f>
        <v>3.6491228070175437</v>
      </c>
      <c r="Y12" s="71">
        <f>SUMPRODUCT($Z$4:$Z$10,Y$4:Y$10)/Y$11</f>
        <v>3.6754385964912282</v>
      </c>
      <c r="Z12" s="72"/>
    </row>
    <row r="13" spans="1:26" ht="15.75" customHeight="1" x14ac:dyDescent="0.35">
      <c r="A13" s="65"/>
      <c r="B13" s="66"/>
      <c r="C13" s="66"/>
      <c r="D13" s="106" t="s">
        <v>2</v>
      </c>
      <c r="E13" s="107">
        <f t="shared" ref="E13:N13" si="1">AVERAGE(E21:E77)</f>
        <v>94.94736842105263</v>
      </c>
      <c r="F13" s="107">
        <f t="shared" si="1"/>
        <v>100.21017543859648</v>
      </c>
      <c r="G13" s="107">
        <f t="shared" si="1"/>
        <v>97.403508771929822</v>
      </c>
      <c r="H13" s="107">
        <f t="shared" si="1"/>
        <v>97.520350877192982</v>
      </c>
      <c r="I13" s="107">
        <f t="shared" si="1"/>
        <v>101.78947368421052</v>
      </c>
      <c r="J13" s="107">
        <f t="shared" si="1"/>
        <v>97.719298245614041</v>
      </c>
      <c r="K13" s="107">
        <f t="shared" si="1"/>
        <v>102.21052631578948</v>
      </c>
      <c r="L13" s="107">
        <f t="shared" si="1"/>
        <v>100.57309941520467</v>
      </c>
      <c r="M13" s="107">
        <f t="shared" si="1"/>
        <v>71.298245614035082</v>
      </c>
      <c r="N13" s="107">
        <f t="shared" si="1"/>
        <v>65.89473684210526</v>
      </c>
      <c r="O13" s="107"/>
      <c r="P13" s="107">
        <f t="shared" ref="P13:S13" si="2">AVERAGE(P21:P77)</f>
        <v>82.631578947368425</v>
      </c>
      <c r="Q13" s="107">
        <f t="shared" si="2"/>
        <v>26.333333333333332</v>
      </c>
      <c r="R13" s="107">
        <f t="shared" si="2"/>
        <v>94.047619047619108</v>
      </c>
      <c r="S13" s="108">
        <f t="shared" si="2"/>
        <v>82.114617376775271</v>
      </c>
      <c r="U13" s="6"/>
      <c r="V13" s="6"/>
    </row>
    <row r="14" spans="1:26" ht="15.75" customHeight="1" x14ac:dyDescent="0.35">
      <c r="A14" s="65"/>
      <c r="B14" s="66"/>
      <c r="C14" s="4"/>
      <c r="D14" s="109" t="s">
        <v>3</v>
      </c>
      <c r="E14" s="107">
        <f t="shared" ref="E14:N14" si="3">AVERAGE(E78:E134)</f>
        <v>95.94736842105263</v>
      </c>
      <c r="F14" s="107">
        <f t="shared" si="3"/>
        <v>98.61350877192983</v>
      </c>
      <c r="G14" s="107">
        <f t="shared" si="3"/>
        <v>99.929824561403507</v>
      </c>
      <c r="H14" s="107">
        <f t="shared" si="3"/>
        <v>98.163567251461998</v>
      </c>
      <c r="I14" s="107">
        <f t="shared" si="3"/>
        <v>101.12280701754386</v>
      </c>
      <c r="J14" s="107">
        <f t="shared" si="3"/>
        <v>99.315789473684205</v>
      </c>
      <c r="K14" s="107">
        <f t="shared" si="3"/>
        <v>99.017543859649123</v>
      </c>
      <c r="L14" s="107">
        <f t="shared" si="3"/>
        <v>99.818713450292364</v>
      </c>
      <c r="M14" s="107">
        <f t="shared" si="3"/>
        <v>73.070175438596493</v>
      </c>
      <c r="N14" s="107">
        <f t="shared" si="3"/>
        <v>64.061403508771932</v>
      </c>
      <c r="O14" s="107"/>
      <c r="P14" s="107">
        <f t="shared" ref="P14:S14" si="4">AVERAGE(P78:P134)</f>
        <v>82.192982456140356</v>
      </c>
      <c r="Q14" s="107">
        <f t="shared" si="4"/>
        <v>26.982456140350877</v>
      </c>
      <c r="R14" s="107">
        <f t="shared" si="4"/>
        <v>96.365914786967437</v>
      </c>
      <c r="S14" s="108">
        <f t="shared" si="4"/>
        <v>82.112292606516306</v>
      </c>
      <c r="U14" s="6"/>
      <c r="V14" s="6"/>
    </row>
    <row r="15" spans="1:26" ht="15.75" customHeight="1" x14ac:dyDescent="0.35">
      <c r="A15" s="65"/>
      <c r="B15" s="66"/>
      <c r="C15" s="66"/>
      <c r="D15" s="109" t="s">
        <v>4</v>
      </c>
      <c r="E15" s="107">
        <f t="shared" ref="E15:N15" si="5">AVERAGE(E135:E191)</f>
        <v>93.333333333333329</v>
      </c>
      <c r="F15" s="107">
        <f t="shared" si="5"/>
        <v>99.957894736842107</v>
      </c>
      <c r="G15" s="107">
        <f t="shared" si="5"/>
        <v>97.315789473684205</v>
      </c>
      <c r="H15" s="107">
        <f t="shared" si="5"/>
        <v>96.869005847953218</v>
      </c>
      <c r="I15" s="107">
        <f t="shared" si="5"/>
        <v>102.80701754385964</v>
      </c>
      <c r="J15" s="107">
        <f t="shared" si="5"/>
        <v>98.017543859649123</v>
      </c>
      <c r="K15" s="107">
        <f t="shared" si="5"/>
        <v>100.07017543859649</v>
      </c>
      <c r="L15" s="107">
        <f t="shared" si="5"/>
        <v>100.29824561403507</v>
      </c>
      <c r="M15" s="107">
        <f t="shared" si="5"/>
        <v>73.350877192982452</v>
      </c>
      <c r="N15" s="107">
        <f t="shared" si="5"/>
        <v>64.280701754385959</v>
      </c>
      <c r="O15" s="107"/>
      <c r="P15" s="107">
        <f>AVERAGE(P135:P191)</f>
        <v>79.035087719298247</v>
      </c>
      <c r="Q15" s="107">
        <f>AVERAGE(Q135:Q190)</f>
        <v>26.857142857142858</v>
      </c>
      <c r="R15" s="107">
        <f t="shared" ref="R15:S15" si="6">AVERAGE(R135:R191)</f>
        <v>95.927318295739369</v>
      </c>
      <c r="S15" s="108">
        <f t="shared" si="6"/>
        <v>81.911677109440248</v>
      </c>
      <c r="U15" s="6"/>
      <c r="V15" s="6"/>
    </row>
    <row r="16" spans="1:26" ht="15.75" customHeight="1" x14ac:dyDescent="0.35">
      <c r="A16" s="65"/>
      <c r="B16" s="66"/>
      <c r="C16" s="66"/>
      <c r="D16" s="109" t="s">
        <v>12</v>
      </c>
      <c r="E16" s="110"/>
      <c r="F16" s="110"/>
      <c r="G16" s="110"/>
      <c r="H16" s="111">
        <v>0.2</v>
      </c>
      <c r="I16" s="110"/>
      <c r="J16" s="110"/>
      <c r="K16" s="110"/>
      <c r="L16" s="111">
        <v>0.2</v>
      </c>
      <c r="M16" s="111">
        <v>0.26250000000000001</v>
      </c>
      <c r="N16" s="111">
        <v>0.26250000000000001</v>
      </c>
      <c r="O16" s="112"/>
      <c r="P16" s="111">
        <v>0.05</v>
      </c>
      <c r="Q16" s="113"/>
      <c r="R16" s="111">
        <v>2.5000000000000001E-2</v>
      </c>
      <c r="S16" s="114">
        <f>SUM(H16:R16)</f>
        <v>1</v>
      </c>
      <c r="T16" s="77"/>
      <c r="U16" s="6"/>
      <c r="V16" s="6"/>
    </row>
    <row r="17" spans="1:25" ht="15.75" customHeight="1" x14ac:dyDescent="0.35">
      <c r="A17" s="9"/>
      <c r="B17" s="9"/>
      <c r="C17" s="9"/>
      <c r="D17" s="107" t="s">
        <v>14</v>
      </c>
      <c r="E17" s="115">
        <f t="shared" ref="E17:L17" si="7">AVERAGE(E$21:E$191)</f>
        <v>94.742690058479539</v>
      </c>
      <c r="F17" s="115">
        <f t="shared" si="7"/>
        <v>99.59385964912282</v>
      </c>
      <c r="G17" s="115">
        <f t="shared" si="7"/>
        <v>98.216374269005854</v>
      </c>
      <c r="H17" s="116">
        <f t="shared" si="7"/>
        <v>97.517641325536061</v>
      </c>
      <c r="I17" s="115">
        <f t="shared" si="7"/>
        <v>101.90643274853801</v>
      </c>
      <c r="J17" s="115">
        <f t="shared" si="7"/>
        <v>98.350877192982452</v>
      </c>
      <c r="K17" s="115">
        <f t="shared" si="7"/>
        <v>100.43274853801169</v>
      </c>
      <c r="L17" s="116">
        <f t="shared" si="7"/>
        <v>100.23001949317738</v>
      </c>
      <c r="M17" s="116">
        <f>AVERAGE(M$21:M$190)</f>
        <v>72.611764705882351</v>
      </c>
      <c r="N17" s="116">
        <f>AVERAGE(N$21:N$191)</f>
        <v>64.745614035087726</v>
      </c>
      <c r="O17" s="115"/>
      <c r="P17" s="116">
        <f>AVERAGE(P$21:P$191)</f>
        <v>81.286549707602333</v>
      </c>
      <c r="Q17" s="115"/>
      <c r="R17" s="116">
        <f t="shared" ref="R17:S17" si="8">AVERAGE(R$21:R$191)</f>
        <v>95.446950710108538</v>
      </c>
      <c r="S17" s="116">
        <f t="shared" si="8"/>
        <v>82.046195697577261</v>
      </c>
      <c r="T17" s="78"/>
      <c r="U17" s="11"/>
      <c r="V17" s="11"/>
    </row>
    <row r="18" spans="1:25" s="48" customFormat="1" ht="15.75" customHeight="1" x14ac:dyDescent="0.35">
      <c r="A18" s="10"/>
      <c r="B18" s="10"/>
      <c r="C18" s="10"/>
      <c r="D18" s="10"/>
      <c r="E18" s="74"/>
      <c r="F18" s="74"/>
      <c r="G18" s="74"/>
      <c r="H18" s="73"/>
      <c r="I18" s="74"/>
      <c r="J18" s="74"/>
      <c r="K18" s="74"/>
      <c r="L18" s="73"/>
      <c r="M18" s="73"/>
      <c r="N18" s="73"/>
      <c r="O18" s="74"/>
      <c r="P18" s="73"/>
      <c r="Q18" s="74"/>
      <c r="R18" s="73"/>
      <c r="S18" s="73"/>
      <c r="T18" s="78"/>
      <c r="U18" s="11"/>
      <c r="V18" s="11"/>
    </row>
    <row r="19" spans="1:25" ht="15.75" customHeight="1" x14ac:dyDescent="0.35">
      <c r="A19" s="62" t="s">
        <v>16</v>
      </c>
      <c r="B19" s="62" t="s">
        <v>17</v>
      </c>
      <c r="C19" s="62" t="s">
        <v>18</v>
      </c>
      <c r="D19" s="62" t="s">
        <v>19</v>
      </c>
      <c r="E19" s="79" t="s">
        <v>20</v>
      </c>
      <c r="F19" s="80"/>
      <c r="G19" s="80"/>
      <c r="H19" s="81"/>
      <c r="I19" s="79" t="s">
        <v>21</v>
      </c>
      <c r="J19" s="80"/>
      <c r="K19" s="80"/>
      <c r="L19" s="81"/>
      <c r="M19" s="82" t="s">
        <v>22</v>
      </c>
      <c r="N19" s="82" t="s">
        <v>23</v>
      </c>
      <c r="O19" s="83" t="s">
        <v>24</v>
      </c>
      <c r="P19" s="81"/>
      <c r="Q19" s="83" t="s">
        <v>25</v>
      </c>
      <c r="R19" s="81"/>
      <c r="S19" s="84" t="s">
        <v>26</v>
      </c>
      <c r="T19" s="82" t="s">
        <v>27</v>
      </c>
      <c r="U19" s="60" t="s">
        <v>28</v>
      </c>
      <c r="V19" s="62" t="s">
        <v>18</v>
      </c>
      <c r="W19" s="62" t="s">
        <v>17</v>
      </c>
      <c r="X19" s="62" t="s">
        <v>16</v>
      </c>
      <c r="Y19" s="2"/>
    </row>
    <row r="20" spans="1:25" ht="15.75" customHeight="1" x14ac:dyDescent="0.35">
      <c r="A20" s="61"/>
      <c r="B20" s="61"/>
      <c r="C20" s="61"/>
      <c r="D20" s="61"/>
      <c r="E20" s="85" t="s">
        <v>30</v>
      </c>
      <c r="F20" s="85" t="s">
        <v>31</v>
      </c>
      <c r="G20" s="85" t="s">
        <v>32</v>
      </c>
      <c r="H20" s="86" t="s">
        <v>33</v>
      </c>
      <c r="I20" s="85" t="s">
        <v>34</v>
      </c>
      <c r="J20" s="85" t="s">
        <v>35</v>
      </c>
      <c r="K20" s="85" t="s">
        <v>36</v>
      </c>
      <c r="L20" s="87" t="s">
        <v>37</v>
      </c>
      <c r="M20" s="88"/>
      <c r="N20" s="88"/>
      <c r="O20" s="89" t="s">
        <v>1</v>
      </c>
      <c r="P20" s="89" t="s">
        <v>38</v>
      </c>
      <c r="Q20" s="89" t="s">
        <v>15</v>
      </c>
      <c r="R20" s="90" t="s">
        <v>38</v>
      </c>
      <c r="S20" s="88"/>
      <c r="T20" s="88"/>
      <c r="U20" s="61"/>
      <c r="V20" s="61"/>
      <c r="W20" s="61"/>
      <c r="X20" s="61"/>
      <c r="Y20" s="2"/>
    </row>
    <row r="21" spans="1:25" ht="15.75" customHeight="1" x14ac:dyDescent="0.35">
      <c r="A21" s="14">
        <v>1</v>
      </c>
      <c r="B21" s="14">
        <v>13519145</v>
      </c>
      <c r="C21" s="13" t="s">
        <v>39</v>
      </c>
      <c r="D21" s="15" t="s">
        <v>2</v>
      </c>
      <c r="E21" s="85">
        <f>VLOOKUP(B21,Summary_Nilai_Tugas!$B$2:$I$172,3,FALSE)</f>
        <v>97</v>
      </c>
      <c r="F21" s="85">
        <f>VLOOKUP(B21,Summary_Nilai_Tugas!$B$2:$I$172,5,FALSE)</f>
        <v>0</v>
      </c>
      <c r="G21" s="85">
        <f>VLOOKUP(B21,Summary_Nilai_Tugas!$B$2:$I$172,7,FALSE)</f>
        <v>35</v>
      </c>
      <c r="H21" s="91">
        <f t="shared" ref="H21:H191" si="9">AVERAGE(E21:G21)</f>
        <v>44</v>
      </c>
      <c r="I21" s="85">
        <f>VLOOKUP(B21,Summary_Nilai_Tugas!$B$2:$I$172,4,FALSE)</f>
        <v>100</v>
      </c>
      <c r="J21" s="85">
        <f>VLOOKUP(B21,Summary_Nilai_Tugas!$B$2:$I$172,6,FALSE)</f>
        <v>73</v>
      </c>
      <c r="K21" s="85">
        <f>VLOOKUP(B21,Summary_Nilai_Tugas!$B$2:$I$172,8,FALSE)</f>
        <v>55</v>
      </c>
      <c r="L21" s="92">
        <f t="shared" ref="L21:L191" si="10">AVERAGE(I21:K21)</f>
        <v>76</v>
      </c>
      <c r="M21" s="93">
        <v>44.5</v>
      </c>
      <c r="N21" s="94">
        <f>VLOOKUP(B21,UAS_IF2211!$B$6:$S$176,18,FALSE)</f>
        <v>68.5</v>
      </c>
      <c r="O21" s="95" t="s">
        <v>11</v>
      </c>
      <c r="P21" s="96">
        <f>IF(O21="A",85,IF(O21="AB",80,IF(O21="B",75,70)))</f>
        <v>80</v>
      </c>
      <c r="Q21" s="97">
        <v>23</v>
      </c>
      <c r="R21" s="98">
        <f t="shared" ref="R21:R191" si="11">Q21/28*100</f>
        <v>82.142857142857139</v>
      </c>
      <c r="S21" s="99">
        <f t="shared" ref="S21:S191" si="12">$H$16*H21+$L$16*L21+$M$16*M21+$N$16*N21+$P$16*P21+$R$16*R21</f>
        <v>59.716071428571425</v>
      </c>
      <c r="T21" s="89" t="s">
        <v>40</v>
      </c>
      <c r="U21" s="75" t="str">
        <f>VLOOKUP(S21,$T$4:$U$10,2)</f>
        <v>C</v>
      </c>
      <c r="V21" s="16" t="s">
        <v>39</v>
      </c>
      <c r="W21" s="14">
        <v>13519145</v>
      </c>
      <c r="X21" s="14">
        <v>1</v>
      </c>
      <c r="Y21" s="2"/>
    </row>
    <row r="22" spans="1:25" ht="15.75" customHeight="1" x14ac:dyDescent="0.35">
      <c r="A22" s="14">
        <v>2</v>
      </c>
      <c r="B22" s="14">
        <v>13520001</v>
      </c>
      <c r="C22" s="13" t="s">
        <v>41</v>
      </c>
      <c r="D22" s="15" t="s">
        <v>2</v>
      </c>
      <c r="E22" s="85">
        <f>VLOOKUP(B22,Summary_Nilai_Tugas!$B$2:$I$172,3,FALSE)</f>
        <v>98</v>
      </c>
      <c r="F22" s="85">
        <f>VLOOKUP(B22,Summary_Nilai_Tugas!$B$2:$I$172,5,FALSE)</f>
        <v>105</v>
      </c>
      <c r="G22" s="85">
        <f>VLOOKUP(B22,Summary_Nilai_Tugas!$B$2:$I$172,7,FALSE)</f>
        <v>100</v>
      </c>
      <c r="H22" s="91">
        <f t="shared" si="9"/>
        <v>101</v>
      </c>
      <c r="I22" s="85">
        <f>VLOOKUP(B22,Summary_Nilai_Tugas!$B$2:$I$172,4,FALSE)</f>
        <v>110</v>
      </c>
      <c r="J22" s="85">
        <f>VLOOKUP(B22,Summary_Nilai_Tugas!$B$2:$I$172,6,FALSE)</f>
        <v>100</v>
      </c>
      <c r="K22" s="85">
        <f>VLOOKUP(B22,Summary_Nilai_Tugas!$B$2:$I$172,8,FALSE)</f>
        <v>109</v>
      </c>
      <c r="L22" s="92">
        <f t="shared" si="10"/>
        <v>106.33333333333333</v>
      </c>
      <c r="M22" s="93">
        <v>82.5</v>
      </c>
      <c r="N22" s="94">
        <f>VLOOKUP(B22,UAS_IF2211!$B$6:$S$176,18,FALSE)</f>
        <v>49</v>
      </c>
      <c r="O22" s="95" t="s">
        <v>10</v>
      </c>
      <c r="P22" s="96">
        <f t="shared" ref="P22:P24" si="13">5+IF(O22="A",85,IF(O22="AB",80,IF(O22="B",75,70)))</f>
        <v>80</v>
      </c>
      <c r="Q22" s="97">
        <v>27</v>
      </c>
      <c r="R22" s="98">
        <f t="shared" si="11"/>
        <v>96.428571428571431</v>
      </c>
      <c r="S22" s="99">
        <f t="shared" si="12"/>
        <v>82.396130952380958</v>
      </c>
      <c r="T22" s="89" t="s">
        <v>11</v>
      </c>
      <c r="U22" s="75" t="str">
        <f>VLOOKUP(S22,$T$4:$U$10,2)</f>
        <v>A</v>
      </c>
      <c r="V22" s="16" t="s">
        <v>41</v>
      </c>
      <c r="W22" s="14">
        <v>13520001</v>
      </c>
      <c r="X22" s="14">
        <v>2</v>
      </c>
      <c r="Y22" s="2"/>
    </row>
    <row r="23" spans="1:25" ht="15.75" customHeight="1" x14ac:dyDescent="0.35">
      <c r="A23" s="14">
        <v>3</v>
      </c>
      <c r="B23" s="14">
        <v>13520004</v>
      </c>
      <c r="C23" s="13" t="s">
        <v>42</v>
      </c>
      <c r="D23" s="15" t="s">
        <v>2</v>
      </c>
      <c r="E23" s="85">
        <f>VLOOKUP(B23,Summary_Nilai_Tugas!$B$2:$I$172,3,FALSE)</f>
        <v>99</v>
      </c>
      <c r="F23" s="85">
        <f>VLOOKUP(B23,Summary_Nilai_Tugas!$B$2:$I$172,5,FALSE)</f>
        <v>105</v>
      </c>
      <c r="G23" s="85">
        <f>VLOOKUP(B23,Summary_Nilai_Tugas!$B$2:$I$172,7,FALSE)</f>
        <v>100</v>
      </c>
      <c r="H23" s="91">
        <f t="shared" si="9"/>
        <v>101.33333333333333</v>
      </c>
      <c r="I23" s="85">
        <f>VLOOKUP(B23,Summary_Nilai_Tugas!$B$2:$I$172,4,FALSE)</f>
        <v>105</v>
      </c>
      <c r="J23" s="85">
        <f>VLOOKUP(B23,Summary_Nilai_Tugas!$B$2:$I$172,6,FALSE)</f>
        <v>99</v>
      </c>
      <c r="K23" s="85">
        <f>VLOOKUP(B23,Summary_Nilai_Tugas!$B$2:$I$172,8,FALSE)</f>
        <v>85</v>
      </c>
      <c r="L23" s="92">
        <f t="shared" si="10"/>
        <v>96.333333333333329</v>
      </c>
      <c r="M23" s="93">
        <v>63</v>
      </c>
      <c r="N23" s="94">
        <f>VLOOKUP(B23,UAS_IF2211!$B$6:$S$176,18,FALSE)</f>
        <v>68.5</v>
      </c>
      <c r="O23" s="95" t="s">
        <v>13</v>
      </c>
      <c r="P23" s="96">
        <f t="shared" si="13"/>
        <v>90</v>
      </c>
      <c r="Q23" s="97">
        <v>26</v>
      </c>
      <c r="R23" s="98">
        <f t="shared" si="11"/>
        <v>92.857142857142861</v>
      </c>
      <c r="S23" s="99">
        <f t="shared" si="12"/>
        <v>80.873511904761898</v>
      </c>
      <c r="T23" s="89" t="s">
        <v>11</v>
      </c>
      <c r="U23" s="75" t="str">
        <f>VLOOKUP(S23,$T$4:$U$10,2)</f>
        <v>AB</v>
      </c>
      <c r="V23" s="16" t="s">
        <v>42</v>
      </c>
      <c r="W23" s="14">
        <v>13520004</v>
      </c>
      <c r="X23" s="14">
        <v>3</v>
      </c>
      <c r="Y23" s="2"/>
    </row>
    <row r="24" spans="1:25" ht="15.75" customHeight="1" x14ac:dyDescent="0.35">
      <c r="A24" s="14">
        <v>4</v>
      </c>
      <c r="B24" s="14">
        <v>13520007</v>
      </c>
      <c r="C24" s="13" t="s">
        <v>43</v>
      </c>
      <c r="D24" s="15" t="s">
        <v>2</v>
      </c>
      <c r="E24" s="85">
        <f>VLOOKUP(B24,Summary_Nilai_Tugas!$B$2:$I$172,3,FALSE)</f>
        <v>97</v>
      </c>
      <c r="F24" s="85">
        <f>VLOOKUP(B24,Summary_Nilai_Tugas!$B$2:$I$172,5,FALSE)</f>
        <v>89</v>
      </c>
      <c r="G24" s="85">
        <f>VLOOKUP(B24,Summary_Nilai_Tugas!$B$2:$I$172,7,FALSE)</f>
        <v>95</v>
      </c>
      <c r="H24" s="91">
        <f t="shared" si="9"/>
        <v>93.666666666666671</v>
      </c>
      <c r="I24" s="85">
        <f>VLOOKUP(B24,Summary_Nilai_Tugas!$B$2:$I$172,4,FALSE)</f>
        <v>100</v>
      </c>
      <c r="J24" s="85">
        <f>VLOOKUP(B24,Summary_Nilai_Tugas!$B$2:$I$172,6,FALSE)</f>
        <v>98</v>
      </c>
      <c r="K24" s="85">
        <f>VLOOKUP(B24,Summary_Nilai_Tugas!$B$2:$I$172,8,FALSE)</f>
        <v>105</v>
      </c>
      <c r="L24" s="92">
        <f t="shared" si="10"/>
        <v>101</v>
      </c>
      <c r="M24" s="93">
        <v>49.5</v>
      </c>
      <c r="N24" s="94">
        <f>VLOOKUP(B24,UAS_IF2211!$B$6:$S$176,18,FALSE)</f>
        <v>40</v>
      </c>
      <c r="O24" s="95" t="s">
        <v>10</v>
      </c>
      <c r="P24" s="96">
        <f t="shared" si="13"/>
        <v>80</v>
      </c>
      <c r="Q24" s="97">
        <v>27</v>
      </c>
      <c r="R24" s="98">
        <f t="shared" si="11"/>
        <v>96.428571428571431</v>
      </c>
      <c r="S24" s="99">
        <f t="shared" si="12"/>
        <v>68.837797619047635</v>
      </c>
      <c r="T24" s="89" t="s">
        <v>9</v>
      </c>
      <c r="U24" s="75" t="str">
        <f>VLOOKUP(S24,$T$4:$U$10,2)</f>
        <v>BC</v>
      </c>
      <c r="V24" s="16" t="s">
        <v>43</v>
      </c>
      <c r="W24" s="14">
        <v>13520007</v>
      </c>
      <c r="X24" s="14">
        <v>4</v>
      </c>
      <c r="Y24" s="2"/>
    </row>
    <row r="25" spans="1:25" ht="15.75" customHeight="1" x14ac:dyDescent="0.35">
      <c r="A25" s="14">
        <v>5</v>
      </c>
      <c r="B25" s="14">
        <v>13520010</v>
      </c>
      <c r="C25" s="13" t="s">
        <v>44</v>
      </c>
      <c r="D25" s="15" t="s">
        <v>2</v>
      </c>
      <c r="E25" s="85">
        <f>VLOOKUP(B25,Summary_Nilai_Tugas!$B$2:$I$172,3,FALSE)</f>
        <v>97</v>
      </c>
      <c r="F25" s="85">
        <f>VLOOKUP(B25,Summary_Nilai_Tugas!$B$2:$I$172,5,FALSE)</f>
        <v>80</v>
      </c>
      <c r="G25" s="85">
        <f>VLOOKUP(B25,Summary_Nilai_Tugas!$B$2:$I$172,7,FALSE)</f>
        <v>94</v>
      </c>
      <c r="H25" s="91">
        <f t="shared" si="9"/>
        <v>90.333333333333329</v>
      </c>
      <c r="I25" s="85">
        <f>VLOOKUP(B25,Summary_Nilai_Tugas!$B$2:$I$172,4,FALSE)</f>
        <v>89</v>
      </c>
      <c r="J25" s="85">
        <f>VLOOKUP(B25,Summary_Nilai_Tugas!$B$2:$I$172,6,FALSE)</f>
        <v>78</v>
      </c>
      <c r="K25" s="85">
        <f>VLOOKUP(B25,Summary_Nilai_Tugas!$B$2:$I$172,8,FALSE)</f>
        <v>75</v>
      </c>
      <c r="L25" s="92">
        <f t="shared" si="10"/>
        <v>80.666666666666671</v>
      </c>
      <c r="M25" s="93">
        <v>45</v>
      </c>
      <c r="N25" s="94">
        <f>VLOOKUP(B25,UAS_IF2211!$B$6:$S$176,18,FALSE)</f>
        <v>48.5</v>
      </c>
      <c r="O25" s="95" t="s">
        <v>10</v>
      </c>
      <c r="P25" s="96">
        <f t="shared" ref="P25:P26" si="14">IF(O25="A",85,IF(O25="AB",80,IF(O25="B",75,70)))</f>
        <v>75</v>
      </c>
      <c r="Q25" s="97">
        <v>27</v>
      </c>
      <c r="R25" s="98">
        <f t="shared" si="11"/>
        <v>96.428571428571431</v>
      </c>
      <c r="S25" s="99">
        <f t="shared" si="12"/>
        <v>64.904464285714297</v>
      </c>
      <c r="T25" s="89" t="s">
        <v>45</v>
      </c>
      <c r="U25" s="75" t="str">
        <f>VLOOKUP(S25,$T$4:$U$10,2)</f>
        <v>BC</v>
      </c>
      <c r="V25" s="16" t="s">
        <v>44</v>
      </c>
      <c r="W25" s="14">
        <v>13520010</v>
      </c>
      <c r="X25" s="14">
        <v>5</v>
      </c>
      <c r="Y25" s="2"/>
    </row>
    <row r="26" spans="1:25" ht="15.75" customHeight="1" x14ac:dyDescent="0.35">
      <c r="A26" s="14">
        <v>6</v>
      </c>
      <c r="B26" s="14">
        <v>13520013</v>
      </c>
      <c r="C26" s="13" t="s">
        <v>46</v>
      </c>
      <c r="D26" s="15" t="s">
        <v>2</v>
      </c>
      <c r="E26" s="85">
        <f>VLOOKUP(B26,Summary_Nilai_Tugas!$B$2:$I$172,3,FALSE)</f>
        <v>98</v>
      </c>
      <c r="F26" s="85">
        <f>VLOOKUP(B26,Summary_Nilai_Tugas!$B$2:$I$172,5,FALSE)</f>
        <v>104</v>
      </c>
      <c r="G26" s="85">
        <f>VLOOKUP(B26,Summary_Nilai_Tugas!$B$2:$I$172,7,FALSE)</f>
        <v>95</v>
      </c>
      <c r="H26" s="91">
        <f t="shared" si="9"/>
        <v>99</v>
      </c>
      <c r="I26" s="85">
        <f>VLOOKUP(B26,Summary_Nilai_Tugas!$B$2:$I$172,4,FALSE)</f>
        <v>88</v>
      </c>
      <c r="J26" s="85">
        <f>VLOOKUP(B26,Summary_Nilai_Tugas!$B$2:$I$172,6,FALSE)</f>
        <v>88</v>
      </c>
      <c r="K26" s="85">
        <f>VLOOKUP(B26,Summary_Nilai_Tugas!$B$2:$I$172,8,FALSE)</f>
        <v>93</v>
      </c>
      <c r="L26" s="92">
        <f t="shared" si="10"/>
        <v>89.666666666666671</v>
      </c>
      <c r="M26" s="93">
        <v>82</v>
      </c>
      <c r="N26" s="94">
        <f>VLOOKUP(B26,UAS_IF2211!$B$6:$S$176,18,FALSE)</f>
        <v>67</v>
      </c>
      <c r="O26" s="95" t="s">
        <v>11</v>
      </c>
      <c r="P26" s="96">
        <f t="shared" si="14"/>
        <v>80</v>
      </c>
      <c r="Q26" s="97">
        <v>26</v>
      </c>
      <c r="R26" s="98">
        <f t="shared" si="11"/>
        <v>92.857142857142861</v>
      </c>
      <c r="S26" s="99">
        <f t="shared" si="12"/>
        <v>83.167261904761915</v>
      </c>
      <c r="T26" s="89" t="s">
        <v>45</v>
      </c>
      <c r="U26" s="75" t="str">
        <f>VLOOKUP(S26,$T$4:$U$10,2)</f>
        <v>A</v>
      </c>
      <c r="V26" s="16" t="s">
        <v>46</v>
      </c>
      <c r="W26" s="14">
        <v>13520013</v>
      </c>
      <c r="X26" s="14">
        <v>6</v>
      </c>
      <c r="Y26" s="2"/>
    </row>
    <row r="27" spans="1:25" ht="15.75" customHeight="1" x14ac:dyDescent="0.35">
      <c r="A27" s="14">
        <v>7</v>
      </c>
      <c r="B27" s="14">
        <v>13520016</v>
      </c>
      <c r="C27" s="13" t="s">
        <v>47</v>
      </c>
      <c r="D27" s="15" t="s">
        <v>2</v>
      </c>
      <c r="E27" s="85">
        <f>VLOOKUP(B27,Summary_Nilai_Tugas!$B$2:$I$172,3,FALSE)</f>
        <v>100</v>
      </c>
      <c r="F27" s="85">
        <f>VLOOKUP(B27,Summary_Nilai_Tugas!$B$2:$I$172,5,FALSE)</f>
        <v>105</v>
      </c>
      <c r="G27" s="85">
        <f>VLOOKUP(B27,Summary_Nilai_Tugas!$B$2:$I$172,7,FALSE)</f>
        <v>99</v>
      </c>
      <c r="H27" s="91">
        <f t="shared" si="9"/>
        <v>101.33333333333333</v>
      </c>
      <c r="I27" s="85">
        <f>VLOOKUP(B27,Summary_Nilai_Tugas!$B$2:$I$172,4,FALSE)</f>
        <v>110</v>
      </c>
      <c r="J27" s="85">
        <f>VLOOKUP(B27,Summary_Nilai_Tugas!$B$2:$I$172,6,FALSE)</f>
        <v>100</v>
      </c>
      <c r="K27" s="85">
        <f>VLOOKUP(B27,Summary_Nilai_Tugas!$B$2:$I$172,8,FALSE)</f>
        <v>108</v>
      </c>
      <c r="L27" s="92">
        <f t="shared" si="10"/>
        <v>106</v>
      </c>
      <c r="M27" s="93">
        <v>83</v>
      </c>
      <c r="N27" s="94">
        <f>VLOOKUP(B27,UAS_IF2211!$B$6:$S$176,18,FALSE)</f>
        <v>74</v>
      </c>
      <c r="O27" s="95" t="s">
        <v>11</v>
      </c>
      <c r="P27" s="96">
        <f>5+IF(O27="A",85,IF(O27="AB",80,IF(O27="B",75,70)))</f>
        <v>85</v>
      </c>
      <c r="Q27" s="97">
        <v>27</v>
      </c>
      <c r="R27" s="98">
        <f t="shared" si="11"/>
        <v>96.428571428571431</v>
      </c>
      <c r="S27" s="99">
        <f t="shared" si="12"/>
        <v>89.339880952380966</v>
      </c>
      <c r="T27" s="89" t="s">
        <v>13</v>
      </c>
      <c r="U27" s="75" t="str">
        <f>VLOOKUP(S27,$T$4:$U$10,2)</f>
        <v>A</v>
      </c>
      <c r="V27" s="16" t="s">
        <v>47</v>
      </c>
      <c r="W27" s="14">
        <v>13520016</v>
      </c>
      <c r="X27" s="14">
        <v>7</v>
      </c>
      <c r="Y27" s="2"/>
    </row>
    <row r="28" spans="1:25" ht="15.75" customHeight="1" x14ac:dyDescent="0.35">
      <c r="A28" s="14">
        <v>8</v>
      </c>
      <c r="B28" s="14">
        <v>13520019</v>
      </c>
      <c r="C28" s="13" t="s">
        <v>48</v>
      </c>
      <c r="D28" s="15" t="s">
        <v>2</v>
      </c>
      <c r="E28" s="85">
        <f>VLOOKUP(B28,Summary_Nilai_Tugas!$B$2:$I$172,3,FALSE)</f>
        <v>99</v>
      </c>
      <c r="F28" s="85">
        <f>VLOOKUP(B28,Summary_Nilai_Tugas!$B$2:$I$172,5,FALSE)</f>
        <v>105</v>
      </c>
      <c r="G28" s="85">
        <f>VLOOKUP(B28,Summary_Nilai_Tugas!$B$2:$I$172,7,FALSE)</f>
        <v>100</v>
      </c>
      <c r="H28" s="91">
        <f t="shared" si="9"/>
        <v>101.33333333333333</v>
      </c>
      <c r="I28" s="85">
        <f>VLOOKUP(B28,Summary_Nilai_Tugas!$B$2:$I$172,4,FALSE)</f>
        <v>110</v>
      </c>
      <c r="J28" s="85">
        <f>VLOOKUP(B28,Summary_Nilai_Tugas!$B$2:$I$172,6,FALSE)</f>
        <v>101</v>
      </c>
      <c r="K28" s="85">
        <f>VLOOKUP(B28,Summary_Nilai_Tugas!$B$2:$I$172,8,FALSE)</f>
        <v>103</v>
      </c>
      <c r="L28" s="92">
        <f t="shared" si="10"/>
        <v>104.66666666666667</v>
      </c>
      <c r="M28" s="93">
        <v>65.5</v>
      </c>
      <c r="N28" s="94">
        <f>VLOOKUP(B28,UAS_IF2211!$B$6:$S$176,18,FALSE)</f>
        <v>74</v>
      </c>
      <c r="O28" s="95" t="s">
        <v>13</v>
      </c>
      <c r="P28" s="96">
        <f t="shared" ref="P28:P30" si="15">IF(O28="A",85,IF(O28="AB",80,IF(O28="B",75,70)))</f>
        <v>85</v>
      </c>
      <c r="Q28" s="97">
        <v>27</v>
      </c>
      <c r="R28" s="98">
        <f t="shared" si="11"/>
        <v>96.428571428571431</v>
      </c>
      <c r="S28" s="99">
        <f t="shared" si="12"/>
        <v>84.4794642857143</v>
      </c>
      <c r="T28" s="89" t="s">
        <v>13</v>
      </c>
      <c r="U28" s="75" t="str">
        <f>VLOOKUP(S28,$T$4:$U$10,2)</f>
        <v>A</v>
      </c>
      <c r="V28" s="16" t="s">
        <v>48</v>
      </c>
      <c r="W28" s="14">
        <v>13520019</v>
      </c>
      <c r="X28" s="14">
        <v>8</v>
      </c>
      <c r="Y28" s="2"/>
    </row>
    <row r="29" spans="1:25" ht="15.75" customHeight="1" x14ac:dyDescent="0.35">
      <c r="A29" s="14">
        <v>9</v>
      </c>
      <c r="B29" s="14">
        <v>13520022</v>
      </c>
      <c r="C29" s="13" t="s">
        <v>49</v>
      </c>
      <c r="D29" s="15" t="s">
        <v>2</v>
      </c>
      <c r="E29" s="85">
        <f>VLOOKUP(B29,Summary_Nilai_Tugas!$B$2:$I$172,3,FALSE)</f>
        <v>98</v>
      </c>
      <c r="F29" s="85">
        <f>VLOOKUP(B29,Summary_Nilai_Tugas!$B$2:$I$172,5,FALSE)</f>
        <v>104</v>
      </c>
      <c r="G29" s="85">
        <f>VLOOKUP(B29,Summary_Nilai_Tugas!$B$2:$I$172,7,FALSE)</f>
        <v>100</v>
      </c>
      <c r="H29" s="91">
        <f t="shared" si="9"/>
        <v>100.66666666666667</v>
      </c>
      <c r="I29" s="85">
        <f>VLOOKUP(B29,Summary_Nilai_Tugas!$B$2:$I$172,4,FALSE)</f>
        <v>103</v>
      </c>
      <c r="J29" s="85">
        <f>VLOOKUP(B29,Summary_Nilai_Tugas!$B$2:$I$172,6,FALSE)</f>
        <v>102</v>
      </c>
      <c r="K29" s="85">
        <f>VLOOKUP(B29,Summary_Nilai_Tugas!$B$2:$I$172,8,FALSE)</f>
        <v>103</v>
      </c>
      <c r="L29" s="92">
        <f t="shared" si="10"/>
        <v>102.66666666666667</v>
      </c>
      <c r="M29" s="93">
        <v>89.5</v>
      </c>
      <c r="N29" s="94">
        <f>VLOOKUP(B29,UAS_IF2211!$B$6:$S$176,18,FALSE)</f>
        <v>78</v>
      </c>
      <c r="O29" s="95" t="s">
        <v>13</v>
      </c>
      <c r="P29" s="96">
        <f t="shared" si="15"/>
        <v>85</v>
      </c>
      <c r="Q29" s="97">
        <v>27</v>
      </c>
      <c r="R29" s="98">
        <f t="shared" si="11"/>
        <v>96.428571428571431</v>
      </c>
      <c r="S29" s="99">
        <f t="shared" si="12"/>
        <v>91.296130952380977</v>
      </c>
      <c r="T29" s="89" t="s">
        <v>13</v>
      </c>
      <c r="U29" s="75" t="str">
        <f>VLOOKUP(S29,$T$4:$U$10,2)</f>
        <v>A</v>
      </c>
      <c r="V29" s="16" t="s">
        <v>49</v>
      </c>
      <c r="W29" s="14">
        <v>13520022</v>
      </c>
      <c r="X29" s="14">
        <v>9</v>
      </c>
      <c r="Y29" s="2"/>
    </row>
    <row r="30" spans="1:25" ht="15.75" customHeight="1" x14ac:dyDescent="0.35">
      <c r="A30" s="14">
        <v>10</v>
      </c>
      <c r="B30" s="14">
        <v>13520025</v>
      </c>
      <c r="C30" s="13" t="s">
        <v>50</v>
      </c>
      <c r="D30" s="15" t="s">
        <v>2</v>
      </c>
      <c r="E30" s="85">
        <f>VLOOKUP(B30,Summary_Nilai_Tugas!$B$2:$I$172,3,FALSE)</f>
        <v>98</v>
      </c>
      <c r="F30" s="85">
        <f>VLOOKUP(B30,Summary_Nilai_Tugas!$B$2:$I$172,5,FALSE)</f>
        <v>105</v>
      </c>
      <c r="G30" s="85">
        <f>VLOOKUP(B30,Summary_Nilai_Tugas!$B$2:$I$172,7,FALSE)</f>
        <v>90</v>
      </c>
      <c r="H30" s="91">
        <f t="shared" si="9"/>
        <v>97.666666666666671</v>
      </c>
      <c r="I30" s="85">
        <f>VLOOKUP(B30,Summary_Nilai_Tugas!$B$2:$I$172,4,FALSE)</f>
        <v>105</v>
      </c>
      <c r="J30" s="85">
        <f>VLOOKUP(B30,Summary_Nilai_Tugas!$B$2:$I$172,6,FALSE)</f>
        <v>83</v>
      </c>
      <c r="K30" s="85">
        <f>VLOOKUP(B30,Summary_Nilai_Tugas!$B$2:$I$172,8,FALSE)</f>
        <v>67</v>
      </c>
      <c r="L30" s="92">
        <f t="shared" si="10"/>
        <v>85</v>
      </c>
      <c r="M30" s="93">
        <v>73</v>
      </c>
      <c r="N30" s="94">
        <f>VLOOKUP(B30,UAS_IF2211!$B$6:$S$176,18,FALSE)</f>
        <v>65.5</v>
      </c>
      <c r="O30" s="95" t="s">
        <v>10</v>
      </c>
      <c r="P30" s="96">
        <f t="shared" si="15"/>
        <v>75</v>
      </c>
      <c r="Q30" s="97">
        <v>27</v>
      </c>
      <c r="R30" s="98">
        <f t="shared" si="11"/>
        <v>96.428571428571431</v>
      </c>
      <c r="S30" s="99">
        <f t="shared" si="12"/>
        <v>79.050297619047626</v>
      </c>
      <c r="T30" s="89" t="s">
        <v>11</v>
      </c>
      <c r="U30" s="75" t="str">
        <f>VLOOKUP(S30,$T$4:$U$10,2)</f>
        <v>AB</v>
      </c>
      <c r="V30" s="16" t="s">
        <v>50</v>
      </c>
      <c r="W30" s="14">
        <v>13520025</v>
      </c>
      <c r="X30" s="14">
        <v>10</v>
      </c>
      <c r="Y30" s="2"/>
    </row>
    <row r="31" spans="1:25" ht="15.75" customHeight="1" x14ac:dyDescent="0.35">
      <c r="A31" s="14">
        <v>11</v>
      </c>
      <c r="B31" s="14">
        <v>13520028</v>
      </c>
      <c r="C31" s="13" t="s">
        <v>51</v>
      </c>
      <c r="D31" s="15" t="s">
        <v>2</v>
      </c>
      <c r="E31" s="85">
        <f>VLOOKUP(B31,Summary_Nilai_Tugas!$B$2:$I$172,3,FALSE)</f>
        <v>100</v>
      </c>
      <c r="F31" s="85">
        <f>VLOOKUP(B31,Summary_Nilai_Tugas!$B$2:$I$172,5,FALSE)</f>
        <v>105</v>
      </c>
      <c r="G31" s="85">
        <f>VLOOKUP(B31,Summary_Nilai_Tugas!$B$2:$I$172,7,FALSE)</f>
        <v>107</v>
      </c>
      <c r="H31" s="91">
        <f t="shared" si="9"/>
        <v>104</v>
      </c>
      <c r="I31" s="85">
        <f>VLOOKUP(B31,Summary_Nilai_Tugas!$B$2:$I$172,4,FALSE)</f>
        <v>105</v>
      </c>
      <c r="J31" s="85">
        <f>VLOOKUP(B31,Summary_Nilai_Tugas!$B$2:$I$172,6,FALSE)</f>
        <v>103</v>
      </c>
      <c r="K31" s="85">
        <f>VLOOKUP(B31,Summary_Nilai_Tugas!$B$2:$I$172,8,FALSE)</f>
        <v>112</v>
      </c>
      <c r="L31" s="92">
        <f t="shared" si="10"/>
        <v>106.66666666666667</v>
      </c>
      <c r="M31" s="93">
        <v>72.5</v>
      </c>
      <c r="N31" s="94">
        <f>VLOOKUP(B31,UAS_IF2211!$B$6:$S$176,18,FALSE)</f>
        <v>82</v>
      </c>
      <c r="O31" s="95" t="s">
        <v>11</v>
      </c>
      <c r="P31" s="96">
        <f>5+IF(O31="A",85,IF(O31="AB",80,IF(O31="B",75,70)))</f>
        <v>85</v>
      </c>
      <c r="Q31" s="97">
        <v>25</v>
      </c>
      <c r="R31" s="98">
        <f t="shared" si="11"/>
        <v>89.285714285714292</v>
      </c>
      <c r="S31" s="99">
        <f t="shared" si="12"/>
        <v>89.171726190476207</v>
      </c>
      <c r="T31" s="89" t="s">
        <v>11</v>
      </c>
      <c r="U31" s="75" t="str">
        <f>VLOOKUP(S31,$T$4:$U$10,2)</f>
        <v>A</v>
      </c>
      <c r="V31" s="16" t="s">
        <v>51</v>
      </c>
      <c r="W31" s="14">
        <v>13520028</v>
      </c>
      <c r="X31" s="14">
        <v>11</v>
      </c>
      <c r="Y31" s="2"/>
    </row>
    <row r="32" spans="1:25" ht="15.75" customHeight="1" x14ac:dyDescent="0.35">
      <c r="A32" s="14">
        <v>12</v>
      </c>
      <c r="B32" s="14">
        <v>13520031</v>
      </c>
      <c r="C32" s="13" t="s">
        <v>52</v>
      </c>
      <c r="D32" s="15" t="s">
        <v>2</v>
      </c>
      <c r="E32" s="85">
        <f>VLOOKUP(B32,Summary_Nilai_Tugas!$B$2:$I$172,3,FALSE)</f>
        <v>100</v>
      </c>
      <c r="F32" s="85">
        <f>VLOOKUP(B32,Summary_Nilai_Tugas!$B$2:$I$172,5,FALSE)</f>
        <v>105</v>
      </c>
      <c r="G32" s="85">
        <f>VLOOKUP(B32,Summary_Nilai_Tugas!$B$2:$I$172,7,FALSE)</f>
        <v>89</v>
      </c>
      <c r="H32" s="91">
        <f t="shared" si="9"/>
        <v>98</v>
      </c>
      <c r="I32" s="85">
        <f>VLOOKUP(B32,Summary_Nilai_Tugas!$B$2:$I$172,4,FALSE)</f>
        <v>100</v>
      </c>
      <c r="J32" s="85">
        <f>VLOOKUP(B32,Summary_Nilai_Tugas!$B$2:$I$172,6,FALSE)</f>
        <v>98</v>
      </c>
      <c r="K32" s="85">
        <f>VLOOKUP(B32,Summary_Nilai_Tugas!$B$2:$I$172,8,FALSE)</f>
        <v>105</v>
      </c>
      <c r="L32" s="92">
        <f t="shared" si="10"/>
        <v>101</v>
      </c>
      <c r="M32" s="93">
        <v>54</v>
      </c>
      <c r="N32" s="94">
        <f>VLOOKUP(B32,UAS_IF2211!$B$6:$S$176,18,FALSE)</f>
        <v>49.5</v>
      </c>
      <c r="O32" s="95" t="s">
        <v>11</v>
      </c>
      <c r="P32" s="96">
        <f>IF(O32="A",85,IF(O32="AB",80,IF(O32="B",75,70)))</f>
        <v>80</v>
      </c>
      <c r="Q32" s="97">
        <v>25</v>
      </c>
      <c r="R32" s="98">
        <f t="shared" si="11"/>
        <v>89.285714285714292</v>
      </c>
      <c r="S32" s="99">
        <f t="shared" si="12"/>
        <v>73.200892857142875</v>
      </c>
      <c r="T32" s="89" t="s">
        <v>11</v>
      </c>
      <c r="U32" s="75" t="str">
        <f>VLOOKUP(S32,$T$4:$U$10,2)</f>
        <v>B</v>
      </c>
      <c r="V32" s="16" t="s">
        <v>52</v>
      </c>
      <c r="W32" s="14">
        <v>13520031</v>
      </c>
      <c r="X32" s="14">
        <v>12</v>
      </c>
      <c r="Y32" s="2"/>
    </row>
    <row r="33" spans="1:25" ht="15.75" customHeight="1" x14ac:dyDescent="0.35">
      <c r="A33" s="14">
        <v>13</v>
      </c>
      <c r="B33" s="14">
        <v>13520034</v>
      </c>
      <c r="C33" s="13" t="s">
        <v>53</v>
      </c>
      <c r="D33" s="15" t="s">
        <v>2</v>
      </c>
      <c r="E33" s="85">
        <f>VLOOKUP(B33,Summary_Nilai_Tugas!$B$2:$I$172,3,FALSE)</f>
        <v>99</v>
      </c>
      <c r="F33" s="85">
        <f>VLOOKUP(B33,Summary_Nilai_Tugas!$B$2:$I$172,5,FALSE)</f>
        <v>105</v>
      </c>
      <c r="G33" s="85">
        <f>VLOOKUP(B33,Summary_Nilai_Tugas!$B$2:$I$172,7,FALSE)</f>
        <v>101</v>
      </c>
      <c r="H33" s="91">
        <f t="shared" si="9"/>
        <v>101.66666666666667</v>
      </c>
      <c r="I33" s="85">
        <f>VLOOKUP(B33,Summary_Nilai_Tugas!$B$2:$I$172,4,FALSE)</f>
        <v>105</v>
      </c>
      <c r="J33" s="85">
        <f>VLOOKUP(B33,Summary_Nilai_Tugas!$B$2:$I$172,6,FALSE)</f>
        <v>108</v>
      </c>
      <c r="K33" s="85">
        <f>VLOOKUP(B33,Summary_Nilai_Tugas!$B$2:$I$172,8,FALSE)</f>
        <v>103</v>
      </c>
      <c r="L33" s="92">
        <f t="shared" si="10"/>
        <v>105.33333333333333</v>
      </c>
      <c r="M33" s="93">
        <v>80.5</v>
      </c>
      <c r="N33" s="94">
        <f>VLOOKUP(B33,UAS_IF2211!$B$6:$S$176,18,FALSE)</f>
        <v>82</v>
      </c>
      <c r="O33" s="95" t="s">
        <v>13</v>
      </c>
      <c r="P33" s="96">
        <f>5+IF(O33="A",85,IF(O33="AB",80,IF(O33="B",75,70)))</f>
        <v>90</v>
      </c>
      <c r="Q33" s="97">
        <v>27</v>
      </c>
      <c r="R33" s="98">
        <f t="shared" si="11"/>
        <v>96.428571428571431</v>
      </c>
      <c r="S33" s="99">
        <f t="shared" si="12"/>
        <v>90.966964285714297</v>
      </c>
      <c r="T33" s="89" t="s">
        <v>13</v>
      </c>
      <c r="U33" s="75" t="str">
        <f>VLOOKUP(S33,$T$4:$U$10,2)</f>
        <v>A</v>
      </c>
      <c r="V33" s="16" t="s">
        <v>53</v>
      </c>
      <c r="W33" s="14">
        <v>13520034</v>
      </c>
      <c r="X33" s="14">
        <v>13</v>
      </c>
      <c r="Y33" s="2"/>
    </row>
    <row r="34" spans="1:25" ht="15.75" customHeight="1" x14ac:dyDescent="0.35">
      <c r="A34" s="14">
        <v>14</v>
      </c>
      <c r="B34" s="14">
        <v>13520037</v>
      </c>
      <c r="C34" s="13" t="s">
        <v>54</v>
      </c>
      <c r="D34" s="15" t="s">
        <v>2</v>
      </c>
      <c r="E34" s="85">
        <f>VLOOKUP(B34,Summary_Nilai_Tugas!$B$2:$I$172,3,FALSE)</f>
        <v>85</v>
      </c>
      <c r="F34" s="85">
        <f>VLOOKUP(B34,Summary_Nilai_Tugas!$B$2:$I$172,5,FALSE)</f>
        <v>105</v>
      </c>
      <c r="G34" s="85">
        <f>VLOOKUP(B34,Summary_Nilai_Tugas!$B$2:$I$172,7,FALSE)</f>
        <v>93</v>
      </c>
      <c r="H34" s="91">
        <f t="shared" si="9"/>
        <v>94.333333333333329</v>
      </c>
      <c r="I34" s="85">
        <f>VLOOKUP(B34,Summary_Nilai_Tugas!$B$2:$I$172,4,FALSE)</f>
        <v>98</v>
      </c>
      <c r="J34" s="85">
        <f>VLOOKUP(B34,Summary_Nilai_Tugas!$B$2:$I$172,6,FALSE)</f>
        <v>88</v>
      </c>
      <c r="K34" s="85">
        <f>VLOOKUP(B34,Summary_Nilai_Tugas!$B$2:$I$172,8,FALSE)</f>
        <v>101</v>
      </c>
      <c r="L34" s="92">
        <f t="shared" si="10"/>
        <v>95.666666666666671</v>
      </c>
      <c r="M34" s="93">
        <v>82.5</v>
      </c>
      <c r="N34" s="94">
        <f>VLOOKUP(B34,UAS_IF2211!$B$6:$S$176,18,FALSE)</f>
        <v>57.5</v>
      </c>
      <c r="O34" s="95" t="s">
        <v>11</v>
      </c>
      <c r="P34" s="96">
        <f>IF(O34="A",85,IF(O34="AB",80,IF(O34="B",75,70)))</f>
        <v>80</v>
      </c>
      <c r="Q34" s="97">
        <v>26</v>
      </c>
      <c r="R34" s="98">
        <f t="shared" si="11"/>
        <v>92.857142857142861</v>
      </c>
      <c r="S34" s="99">
        <f t="shared" si="12"/>
        <v>81.071428571428569</v>
      </c>
      <c r="T34" s="89" t="s">
        <v>11</v>
      </c>
      <c r="U34" s="75" t="str">
        <f>VLOOKUP(S34,$T$4:$U$10,2)</f>
        <v>AB</v>
      </c>
      <c r="V34" s="16" t="s">
        <v>54</v>
      </c>
      <c r="W34" s="14">
        <v>13520037</v>
      </c>
      <c r="X34" s="14">
        <v>14</v>
      </c>
      <c r="Y34" s="2"/>
    </row>
    <row r="35" spans="1:25" ht="15.75" customHeight="1" x14ac:dyDescent="0.35">
      <c r="A35" s="14">
        <v>15</v>
      </c>
      <c r="B35" s="14">
        <v>13520040</v>
      </c>
      <c r="C35" s="13" t="s">
        <v>55</v>
      </c>
      <c r="D35" s="15" t="s">
        <v>2</v>
      </c>
      <c r="E35" s="85">
        <f>VLOOKUP(B35,Summary_Nilai_Tugas!$B$2:$I$172,3,FALSE)</f>
        <v>100</v>
      </c>
      <c r="F35" s="85">
        <f>VLOOKUP(B35,Summary_Nilai_Tugas!$B$2:$I$172,5,FALSE)</f>
        <v>105</v>
      </c>
      <c r="G35" s="85">
        <f>VLOOKUP(B35,Summary_Nilai_Tugas!$B$2:$I$172,7,FALSE)</f>
        <v>108</v>
      </c>
      <c r="H35" s="91">
        <f t="shared" si="9"/>
        <v>104.33333333333333</v>
      </c>
      <c r="I35" s="85">
        <f>VLOOKUP(B35,Summary_Nilai_Tugas!$B$2:$I$172,4,FALSE)</f>
        <v>105</v>
      </c>
      <c r="J35" s="85">
        <f>VLOOKUP(B35,Summary_Nilai_Tugas!$B$2:$I$172,6,FALSE)</f>
        <v>104</v>
      </c>
      <c r="K35" s="85">
        <f>VLOOKUP(B35,Summary_Nilai_Tugas!$B$2:$I$172,8,FALSE)</f>
        <v>103</v>
      </c>
      <c r="L35" s="92">
        <f t="shared" si="10"/>
        <v>104</v>
      </c>
      <c r="M35" s="93">
        <v>84</v>
      </c>
      <c r="N35" s="94">
        <f>VLOOKUP(B35,UAS_IF2211!$B$6:$S$176,18,FALSE)</f>
        <v>89.5</v>
      </c>
      <c r="O35" s="95" t="s">
        <v>13</v>
      </c>
      <c r="P35" s="96">
        <f t="shared" ref="P35:P36" si="16">5+IF(O35="A",85,IF(O35="AB",80,IF(O35="B",75,70)))</f>
        <v>90</v>
      </c>
      <c r="Q35" s="97">
        <v>27</v>
      </c>
      <c r="R35" s="98">
        <f t="shared" si="11"/>
        <v>96.428571428571431</v>
      </c>
      <c r="S35" s="99">
        <f t="shared" si="12"/>
        <v>94.121130952380966</v>
      </c>
      <c r="T35" s="89" t="s">
        <v>13</v>
      </c>
      <c r="U35" s="75" t="str">
        <f>VLOOKUP(S35,$T$4:$U$10,2)</f>
        <v>A</v>
      </c>
      <c r="V35" s="16" t="s">
        <v>55</v>
      </c>
      <c r="W35" s="14">
        <v>13520040</v>
      </c>
      <c r="X35" s="14">
        <v>15</v>
      </c>
      <c r="Y35" s="2"/>
    </row>
    <row r="36" spans="1:25" ht="15.75" customHeight="1" x14ac:dyDescent="0.35">
      <c r="A36" s="14">
        <v>16</v>
      </c>
      <c r="B36" s="14">
        <v>13520043</v>
      </c>
      <c r="C36" s="13" t="s">
        <v>56</v>
      </c>
      <c r="D36" s="15" t="s">
        <v>2</v>
      </c>
      <c r="E36" s="85">
        <f>VLOOKUP(B36,Summary_Nilai_Tugas!$B$2:$I$172,3,FALSE)</f>
        <v>98</v>
      </c>
      <c r="F36" s="85">
        <f>VLOOKUP(B36,Summary_Nilai_Tugas!$B$2:$I$172,5,FALSE)</f>
        <v>103</v>
      </c>
      <c r="G36" s="85">
        <f>VLOOKUP(B36,Summary_Nilai_Tugas!$B$2:$I$172,7,FALSE)</f>
        <v>98</v>
      </c>
      <c r="H36" s="91">
        <f t="shared" si="9"/>
        <v>99.666666666666671</v>
      </c>
      <c r="I36" s="85">
        <f>VLOOKUP(B36,Summary_Nilai_Tugas!$B$2:$I$172,4,FALSE)</f>
        <v>105</v>
      </c>
      <c r="J36" s="85">
        <f>VLOOKUP(B36,Summary_Nilai_Tugas!$B$2:$I$172,6,FALSE)</f>
        <v>83</v>
      </c>
      <c r="K36" s="85">
        <f>VLOOKUP(B36,Summary_Nilai_Tugas!$B$2:$I$172,8,FALSE)</f>
        <v>100</v>
      </c>
      <c r="L36" s="92">
        <f t="shared" si="10"/>
        <v>96</v>
      </c>
      <c r="M36" s="93">
        <v>79</v>
      </c>
      <c r="N36" s="94">
        <f>VLOOKUP(B36,UAS_IF2211!$B$6:$S$176,18,FALSE)</f>
        <v>58.5</v>
      </c>
      <c r="O36" s="95" t="s">
        <v>11</v>
      </c>
      <c r="P36" s="96">
        <f t="shared" si="16"/>
        <v>85</v>
      </c>
      <c r="Q36" s="97">
        <v>23</v>
      </c>
      <c r="R36" s="98">
        <f t="shared" si="11"/>
        <v>82.142857142857139</v>
      </c>
      <c r="S36" s="99">
        <f t="shared" si="12"/>
        <v>81.530654761904771</v>
      </c>
      <c r="T36" s="89" t="s">
        <v>13</v>
      </c>
      <c r="U36" s="75" t="str">
        <f>VLOOKUP(S36,$T$4:$U$10,2)</f>
        <v>AB</v>
      </c>
      <c r="V36" s="16" t="s">
        <v>56</v>
      </c>
      <c r="W36" s="14">
        <v>13520043</v>
      </c>
      <c r="X36" s="14">
        <v>16</v>
      </c>
      <c r="Y36" s="2"/>
    </row>
    <row r="37" spans="1:25" ht="15.75" customHeight="1" x14ac:dyDescent="0.35">
      <c r="A37" s="14">
        <v>17</v>
      </c>
      <c r="B37" s="14">
        <v>13520046</v>
      </c>
      <c r="C37" s="13" t="s">
        <v>57</v>
      </c>
      <c r="D37" s="15" t="s">
        <v>2</v>
      </c>
      <c r="E37" s="85">
        <f>VLOOKUP(B37,Summary_Nilai_Tugas!$B$2:$I$172,3,FALSE)</f>
        <v>98</v>
      </c>
      <c r="F37" s="85">
        <f>VLOOKUP(B37,Summary_Nilai_Tugas!$B$2:$I$172,5,FALSE)</f>
        <v>105</v>
      </c>
      <c r="G37" s="85">
        <f>VLOOKUP(B37,Summary_Nilai_Tugas!$B$2:$I$172,7,FALSE)</f>
        <v>100</v>
      </c>
      <c r="H37" s="91">
        <f t="shared" si="9"/>
        <v>101</v>
      </c>
      <c r="I37" s="85">
        <f>VLOOKUP(B37,Summary_Nilai_Tugas!$B$2:$I$172,4,FALSE)</f>
        <v>100</v>
      </c>
      <c r="J37" s="85">
        <f>VLOOKUP(B37,Summary_Nilai_Tugas!$B$2:$I$172,6,FALSE)</f>
        <v>100</v>
      </c>
      <c r="K37" s="85">
        <f>VLOOKUP(B37,Summary_Nilai_Tugas!$B$2:$I$172,8,FALSE)</f>
        <v>103</v>
      </c>
      <c r="L37" s="92">
        <f t="shared" si="10"/>
        <v>101</v>
      </c>
      <c r="M37" s="93">
        <v>77.5</v>
      </c>
      <c r="N37" s="94">
        <f>VLOOKUP(B37,UAS_IF2211!$B$6:$S$176,18,FALSE)</f>
        <v>60.5</v>
      </c>
      <c r="O37" s="95" t="s">
        <v>10</v>
      </c>
      <c r="P37" s="96">
        <f>IF(O37="A",85,IF(O37="AB",80,IF(O37="B",75,70)))</f>
        <v>75</v>
      </c>
      <c r="Q37" s="97">
        <v>27</v>
      </c>
      <c r="R37" s="98">
        <f t="shared" si="11"/>
        <v>96.428571428571431</v>
      </c>
      <c r="S37" s="99">
        <f t="shared" si="12"/>
        <v>82.785714285714292</v>
      </c>
      <c r="T37" s="89"/>
      <c r="U37" s="75" t="str">
        <f>VLOOKUP(S37,$T$4:$U$10,2)</f>
        <v>A</v>
      </c>
      <c r="V37" s="16" t="s">
        <v>57</v>
      </c>
      <c r="W37" s="14">
        <v>13520046</v>
      </c>
      <c r="X37" s="14">
        <v>17</v>
      </c>
      <c r="Y37" s="2"/>
    </row>
    <row r="38" spans="1:25" ht="15.75" customHeight="1" x14ac:dyDescent="0.35">
      <c r="A38" s="14">
        <v>18</v>
      </c>
      <c r="B38" s="14">
        <v>13520049</v>
      </c>
      <c r="C38" s="13" t="s">
        <v>58</v>
      </c>
      <c r="D38" s="15" t="s">
        <v>2</v>
      </c>
      <c r="E38" s="85">
        <f>VLOOKUP(B38,Summary_Nilai_Tugas!$B$2:$I$172,3,FALSE)</f>
        <v>100</v>
      </c>
      <c r="F38" s="85">
        <f>VLOOKUP(B38,Summary_Nilai_Tugas!$B$2:$I$172,5,FALSE)</f>
        <v>103</v>
      </c>
      <c r="G38" s="85">
        <f>VLOOKUP(B38,Summary_Nilai_Tugas!$B$2:$I$172,7,FALSE)</f>
        <v>100</v>
      </c>
      <c r="H38" s="91">
        <f t="shared" si="9"/>
        <v>101</v>
      </c>
      <c r="I38" s="85">
        <f>VLOOKUP(B38,Summary_Nilai_Tugas!$B$2:$I$172,4,FALSE)</f>
        <v>105</v>
      </c>
      <c r="J38" s="85">
        <f>VLOOKUP(B38,Summary_Nilai_Tugas!$B$2:$I$172,6,FALSE)</f>
        <v>97</v>
      </c>
      <c r="K38" s="85">
        <f>VLOOKUP(B38,Summary_Nilai_Tugas!$B$2:$I$172,8,FALSE)</f>
        <v>108</v>
      </c>
      <c r="L38" s="92">
        <f t="shared" si="10"/>
        <v>103.33333333333333</v>
      </c>
      <c r="M38" s="93">
        <v>79</v>
      </c>
      <c r="N38" s="94">
        <f>VLOOKUP(B38,UAS_IF2211!$B$6:$S$176,18,FALSE)</f>
        <v>70.5</v>
      </c>
      <c r="O38" s="95" t="s">
        <v>11</v>
      </c>
      <c r="P38" s="96">
        <f>5+IF(O38="A",85,IF(O38="AB",80,IF(O38="B",75,70)))</f>
        <v>85</v>
      </c>
      <c r="Q38" s="97">
        <v>26</v>
      </c>
      <c r="R38" s="98">
        <f t="shared" si="11"/>
        <v>92.857142857142861</v>
      </c>
      <c r="S38" s="99">
        <f t="shared" si="12"/>
        <v>86.681845238095249</v>
      </c>
      <c r="T38" s="89" t="s">
        <v>11</v>
      </c>
      <c r="U38" s="75" t="str">
        <f>VLOOKUP(S38,$T$4:$U$10,2)</f>
        <v>A</v>
      </c>
      <c r="V38" s="16" t="s">
        <v>58</v>
      </c>
      <c r="W38" s="14">
        <v>13520049</v>
      </c>
      <c r="X38" s="14">
        <v>18</v>
      </c>
      <c r="Y38" s="2"/>
    </row>
    <row r="39" spans="1:25" ht="15.75" customHeight="1" x14ac:dyDescent="0.35">
      <c r="A39" s="14">
        <v>19</v>
      </c>
      <c r="B39" s="14">
        <v>13520052</v>
      </c>
      <c r="C39" s="13" t="s">
        <v>59</v>
      </c>
      <c r="D39" s="15" t="s">
        <v>2</v>
      </c>
      <c r="E39" s="85">
        <f>VLOOKUP(B39,Summary_Nilai_Tugas!$B$2:$I$172,3,FALSE)</f>
        <v>0</v>
      </c>
      <c r="F39" s="85">
        <f>VLOOKUP(B39,Summary_Nilai_Tugas!$B$2:$I$172,5,FALSE)</f>
        <v>80</v>
      </c>
      <c r="G39" s="85">
        <f>VLOOKUP(B39,Summary_Nilai_Tugas!$B$2:$I$172,7,FALSE)</f>
        <v>71</v>
      </c>
      <c r="H39" s="91">
        <f t="shared" si="9"/>
        <v>50.333333333333336</v>
      </c>
      <c r="I39" s="85">
        <f>VLOOKUP(B39,Summary_Nilai_Tugas!$B$2:$I$172,4,FALSE)</f>
        <v>64</v>
      </c>
      <c r="J39" s="85">
        <f>VLOOKUP(B39,Summary_Nilai_Tugas!$B$2:$I$172,6,FALSE)</f>
        <v>88</v>
      </c>
      <c r="K39" s="85">
        <f>VLOOKUP(B39,Summary_Nilai_Tugas!$B$2:$I$172,8,FALSE)</f>
        <v>92</v>
      </c>
      <c r="L39" s="92">
        <f t="shared" si="10"/>
        <v>81.333333333333329</v>
      </c>
      <c r="M39" s="93">
        <v>63.5</v>
      </c>
      <c r="N39" s="94">
        <f>VLOOKUP(B39,UAS_IF2211!$B$6:$S$176,18,FALSE)</f>
        <v>41.5</v>
      </c>
      <c r="O39" s="95" t="s">
        <v>11</v>
      </c>
      <c r="P39" s="96">
        <f>IF(O39="A",85,IF(O39="AB",80,IF(O39="B",75,70)))</f>
        <v>80</v>
      </c>
      <c r="Q39" s="97">
        <v>26</v>
      </c>
      <c r="R39" s="98">
        <f t="shared" si="11"/>
        <v>92.857142857142861</v>
      </c>
      <c r="S39" s="99">
        <f t="shared" si="12"/>
        <v>60.217261904761898</v>
      </c>
      <c r="T39" s="89" t="s">
        <v>8</v>
      </c>
      <c r="U39" s="75" t="str">
        <f>VLOOKUP(S39,$T$4:$U$10,2)</f>
        <v>C</v>
      </c>
      <c r="V39" s="16" t="s">
        <v>59</v>
      </c>
      <c r="W39" s="14">
        <v>13520052</v>
      </c>
      <c r="X39" s="14">
        <v>19</v>
      </c>
      <c r="Y39" s="2"/>
    </row>
    <row r="40" spans="1:25" ht="15.75" customHeight="1" x14ac:dyDescent="0.35">
      <c r="A40" s="14">
        <v>20</v>
      </c>
      <c r="B40" s="14">
        <v>13520055</v>
      </c>
      <c r="C40" s="13" t="s">
        <v>60</v>
      </c>
      <c r="D40" s="15" t="s">
        <v>2</v>
      </c>
      <c r="E40" s="85">
        <f>VLOOKUP(B40,Summary_Nilai_Tugas!$B$2:$I$172,3,FALSE)</f>
        <v>97</v>
      </c>
      <c r="F40" s="85">
        <f>VLOOKUP(B40,Summary_Nilai_Tugas!$B$2:$I$172,5,FALSE)</f>
        <v>104</v>
      </c>
      <c r="G40" s="85">
        <f>VLOOKUP(B40,Summary_Nilai_Tugas!$B$2:$I$172,7,FALSE)</f>
        <v>99</v>
      </c>
      <c r="H40" s="91">
        <f t="shared" si="9"/>
        <v>100</v>
      </c>
      <c r="I40" s="85">
        <f>VLOOKUP(B40,Summary_Nilai_Tugas!$B$2:$I$172,4,FALSE)</f>
        <v>105</v>
      </c>
      <c r="J40" s="85">
        <f>VLOOKUP(B40,Summary_Nilai_Tugas!$B$2:$I$172,6,FALSE)</f>
        <v>99</v>
      </c>
      <c r="K40" s="85">
        <f>VLOOKUP(B40,Summary_Nilai_Tugas!$B$2:$I$172,8,FALSE)</f>
        <v>112</v>
      </c>
      <c r="L40" s="92">
        <f t="shared" si="10"/>
        <v>105.33333333333333</v>
      </c>
      <c r="M40" s="93">
        <v>81</v>
      </c>
      <c r="N40" s="94">
        <f>VLOOKUP(B40,UAS_IF2211!$B$6:$S$176,18,FALSE)</f>
        <v>95</v>
      </c>
      <c r="O40" s="95" t="s">
        <v>13</v>
      </c>
      <c r="P40" s="96">
        <f t="shared" ref="P40:P41" si="17">5+IF(O40="A",85,IF(O40="AB",80,IF(O40="B",75,70)))</f>
        <v>90</v>
      </c>
      <c r="Q40" s="97">
        <v>25</v>
      </c>
      <c r="R40" s="98">
        <f t="shared" si="11"/>
        <v>89.285714285714292</v>
      </c>
      <c r="S40" s="99">
        <f t="shared" si="12"/>
        <v>93.998809523809527</v>
      </c>
      <c r="T40" s="89" t="s">
        <v>61</v>
      </c>
      <c r="U40" s="75" t="str">
        <f>VLOOKUP(S40,$T$4:$U$10,2)</f>
        <v>A</v>
      </c>
      <c r="V40" s="16" t="s">
        <v>60</v>
      </c>
      <c r="W40" s="14">
        <v>13520055</v>
      </c>
      <c r="X40" s="14">
        <v>20</v>
      </c>
      <c r="Y40" s="2"/>
    </row>
    <row r="41" spans="1:25" ht="14.5" x14ac:dyDescent="0.35">
      <c r="A41" s="14">
        <v>21</v>
      </c>
      <c r="B41" s="14">
        <v>13520058</v>
      </c>
      <c r="C41" s="13" t="s">
        <v>62</v>
      </c>
      <c r="D41" s="15" t="s">
        <v>2</v>
      </c>
      <c r="E41" s="85">
        <f>VLOOKUP(B41,Summary_Nilai_Tugas!$B$2:$I$172,3,FALSE)</f>
        <v>97</v>
      </c>
      <c r="F41" s="85">
        <f>VLOOKUP(B41,Summary_Nilai_Tugas!$B$2:$I$172,5,FALSE)</f>
        <v>105</v>
      </c>
      <c r="G41" s="85">
        <f>VLOOKUP(B41,Summary_Nilai_Tugas!$B$2:$I$172,7,FALSE)</f>
        <v>100</v>
      </c>
      <c r="H41" s="91">
        <f t="shared" si="9"/>
        <v>100.66666666666667</v>
      </c>
      <c r="I41" s="85">
        <f>VLOOKUP(B41,Summary_Nilai_Tugas!$B$2:$I$172,4,FALSE)</f>
        <v>102</v>
      </c>
      <c r="J41" s="85">
        <f>VLOOKUP(B41,Summary_Nilai_Tugas!$B$2:$I$172,6,FALSE)</f>
        <v>97</v>
      </c>
      <c r="K41" s="85">
        <f>VLOOKUP(B41,Summary_Nilai_Tugas!$B$2:$I$172,8,FALSE)</f>
        <v>110</v>
      </c>
      <c r="L41" s="92">
        <f t="shared" si="10"/>
        <v>103</v>
      </c>
      <c r="M41" s="93">
        <v>54.5</v>
      </c>
      <c r="N41" s="94">
        <f>VLOOKUP(B41,UAS_IF2211!$B$6:$S$176,18,FALSE)</f>
        <v>69.5</v>
      </c>
      <c r="O41" s="95" t="s">
        <v>13</v>
      </c>
      <c r="P41" s="96">
        <f t="shared" si="17"/>
        <v>90</v>
      </c>
      <c r="Q41" s="97">
        <v>27</v>
      </c>
      <c r="R41" s="98">
        <f t="shared" si="11"/>
        <v>96.428571428571431</v>
      </c>
      <c r="S41" s="99">
        <f t="shared" si="12"/>
        <v>80.194047619047623</v>
      </c>
      <c r="T41" s="89" t="s">
        <v>11</v>
      </c>
      <c r="U41" s="75" t="str">
        <f>VLOOKUP(S41,$T$4:$U$10,2)</f>
        <v>AB</v>
      </c>
      <c r="V41" s="16" t="s">
        <v>62</v>
      </c>
      <c r="W41" s="14">
        <v>13520058</v>
      </c>
      <c r="X41" s="14">
        <v>21</v>
      </c>
      <c r="Y41" s="2"/>
    </row>
    <row r="42" spans="1:25" ht="14.5" x14ac:dyDescent="0.35">
      <c r="A42" s="14">
        <v>22</v>
      </c>
      <c r="B42" s="14">
        <v>13520061</v>
      </c>
      <c r="C42" s="13" t="s">
        <v>63</v>
      </c>
      <c r="D42" s="15" t="s">
        <v>2</v>
      </c>
      <c r="E42" s="85">
        <f>VLOOKUP(B42,Summary_Nilai_Tugas!$B$2:$I$172,3,FALSE)</f>
        <v>96</v>
      </c>
      <c r="F42" s="85">
        <f>VLOOKUP(B42,Summary_Nilai_Tugas!$B$2:$I$172,5,FALSE)</f>
        <v>99</v>
      </c>
      <c r="G42" s="85">
        <f>VLOOKUP(B42,Summary_Nilai_Tugas!$B$2:$I$172,7,FALSE)</f>
        <v>48</v>
      </c>
      <c r="H42" s="91">
        <f t="shared" si="9"/>
        <v>81</v>
      </c>
      <c r="I42" s="85">
        <f>VLOOKUP(B42,Summary_Nilai_Tugas!$B$2:$I$172,4,FALSE)</f>
        <v>88</v>
      </c>
      <c r="J42" s="85">
        <f>VLOOKUP(B42,Summary_Nilai_Tugas!$B$2:$I$172,6,FALSE)</f>
        <v>78</v>
      </c>
      <c r="K42" s="85">
        <f>VLOOKUP(B42,Summary_Nilai_Tugas!$B$2:$I$172,8,FALSE)</f>
        <v>105</v>
      </c>
      <c r="L42" s="92">
        <f t="shared" si="10"/>
        <v>90.333333333333329</v>
      </c>
      <c r="M42" s="93">
        <v>46</v>
      </c>
      <c r="N42" s="94">
        <f>VLOOKUP(B42,UAS_IF2211!$B$6:$S$176,18,FALSE)</f>
        <v>21</v>
      </c>
      <c r="O42" s="95" t="s">
        <v>13</v>
      </c>
      <c r="P42" s="96">
        <f>IF(O42="A",85,IF(O42="AB",80,IF(O42="B",75,70)))</f>
        <v>85</v>
      </c>
      <c r="Q42" s="97">
        <v>24</v>
      </c>
      <c r="R42" s="98">
        <f t="shared" si="11"/>
        <v>85.714285714285708</v>
      </c>
      <c r="S42" s="99">
        <f t="shared" si="12"/>
        <v>58.247023809523817</v>
      </c>
      <c r="T42" s="89" t="s">
        <v>13</v>
      </c>
      <c r="U42" s="75" t="str">
        <f>VLOOKUP(S42,$T$4:$U$10,2)</f>
        <v>C</v>
      </c>
      <c r="V42" s="16" t="s">
        <v>63</v>
      </c>
      <c r="W42" s="14">
        <v>13520061</v>
      </c>
      <c r="X42" s="14">
        <v>22</v>
      </c>
      <c r="Y42" s="2"/>
    </row>
    <row r="43" spans="1:25" ht="14.5" x14ac:dyDescent="0.35">
      <c r="A43" s="14">
        <v>23</v>
      </c>
      <c r="B43" s="14">
        <v>13520064</v>
      </c>
      <c r="C43" s="13" t="s">
        <v>64</v>
      </c>
      <c r="D43" s="15" t="s">
        <v>2</v>
      </c>
      <c r="E43" s="85">
        <f>VLOOKUP(B43,Summary_Nilai_Tugas!$B$2:$I$172,3,FALSE)</f>
        <v>93</v>
      </c>
      <c r="F43" s="85">
        <f>VLOOKUP(B43,Summary_Nilai_Tugas!$B$2:$I$172,5,FALSE)</f>
        <v>105</v>
      </c>
      <c r="G43" s="85">
        <f>VLOOKUP(B43,Summary_Nilai_Tugas!$B$2:$I$172,7,FALSE)</f>
        <v>104</v>
      </c>
      <c r="H43" s="91">
        <f t="shared" si="9"/>
        <v>100.66666666666667</v>
      </c>
      <c r="I43" s="85">
        <f>VLOOKUP(B43,Summary_Nilai_Tugas!$B$2:$I$172,4,FALSE)</f>
        <v>100</v>
      </c>
      <c r="J43" s="85">
        <f>VLOOKUP(B43,Summary_Nilai_Tugas!$B$2:$I$172,6,FALSE)</f>
        <v>102</v>
      </c>
      <c r="K43" s="85">
        <f>VLOOKUP(B43,Summary_Nilai_Tugas!$B$2:$I$172,8,FALSE)</f>
        <v>107</v>
      </c>
      <c r="L43" s="92">
        <f t="shared" si="10"/>
        <v>103</v>
      </c>
      <c r="M43" s="93">
        <v>76.5</v>
      </c>
      <c r="N43" s="94">
        <f>VLOOKUP(B43,UAS_IF2211!$B$6:$S$176,18,FALSE)</f>
        <v>62.5</v>
      </c>
      <c r="O43" s="95" t="s">
        <v>13</v>
      </c>
      <c r="P43" s="96">
        <f>5+IF(O43="A",85,IF(O43="AB",80,IF(O43="B",75,70)))</f>
        <v>90</v>
      </c>
      <c r="Q43" s="97">
        <v>26</v>
      </c>
      <c r="R43" s="98">
        <f t="shared" si="11"/>
        <v>92.857142857142861</v>
      </c>
      <c r="S43" s="99">
        <f t="shared" si="12"/>
        <v>84.042261904761901</v>
      </c>
      <c r="T43" s="89" t="s">
        <v>13</v>
      </c>
      <c r="U43" s="75" t="str">
        <f>VLOOKUP(S43,$T$4:$U$10,2)</f>
        <v>A</v>
      </c>
      <c r="V43" s="16" t="s">
        <v>64</v>
      </c>
      <c r="W43" s="14">
        <v>13520064</v>
      </c>
      <c r="X43" s="14">
        <v>23</v>
      </c>
      <c r="Y43" s="2"/>
    </row>
    <row r="44" spans="1:25" ht="14.5" x14ac:dyDescent="0.35">
      <c r="A44" s="14">
        <v>24</v>
      </c>
      <c r="B44" s="14">
        <v>13520067</v>
      </c>
      <c r="C44" s="13" t="s">
        <v>65</v>
      </c>
      <c r="D44" s="15" t="s">
        <v>2</v>
      </c>
      <c r="E44" s="85">
        <f>VLOOKUP(B44,Summary_Nilai_Tugas!$B$2:$I$172,3,FALSE)</f>
        <v>100</v>
      </c>
      <c r="F44" s="85">
        <f>VLOOKUP(B44,Summary_Nilai_Tugas!$B$2:$I$172,5,FALSE)</f>
        <v>102</v>
      </c>
      <c r="G44" s="85">
        <f>VLOOKUP(B44,Summary_Nilai_Tugas!$B$2:$I$172,7,FALSE)</f>
        <v>100</v>
      </c>
      <c r="H44" s="91">
        <f t="shared" si="9"/>
        <v>100.66666666666667</v>
      </c>
      <c r="I44" s="85">
        <f>VLOOKUP(B44,Summary_Nilai_Tugas!$B$2:$I$172,4,FALSE)</f>
        <v>105</v>
      </c>
      <c r="J44" s="85">
        <f>VLOOKUP(B44,Summary_Nilai_Tugas!$B$2:$I$172,6,FALSE)</f>
        <v>83</v>
      </c>
      <c r="K44" s="85">
        <f>VLOOKUP(B44,Summary_Nilai_Tugas!$B$2:$I$172,8,FALSE)</f>
        <v>101</v>
      </c>
      <c r="L44" s="92">
        <f t="shared" si="10"/>
        <v>96.333333333333329</v>
      </c>
      <c r="M44" s="93">
        <v>71</v>
      </c>
      <c r="N44" s="94">
        <f>VLOOKUP(B44,UAS_IF2211!$B$6:$S$176,18,FALSE)</f>
        <v>67</v>
      </c>
      <c r="O44" s="95" t="s">
        <v>10</v>
      </c>
      <c r="P44" s="96">
        <f>IF(O44="A",85,IF(O44="AB",80,IF(O44="B",75,70)))</f>
        <v>75</v>
      </c>
      <c r="Q44" s="97">
        <v>27</v>
      </c>
      <c r="R44" s="98">
        <f t="shared" si="11"/>
        <v>96.428571428571431</v>
      </c>
      <c r="S44" s="99">
        <f t="shared" si="12"/>
        <v>81.785714285714306</v>
      </c>
      <c r="T44" s="89" t="s">
        <v>13</v>
      </c>
      <c r="U44" s="75" t="str">
        <f>VLOOKUP(S44,$T$4:$U$10,2)</f>
        <v>AB</v>
      </c>
      <c r="V44" s="16" t="s">
        <v>65</v>
      </c>
      <c r="W44" s="14">
        <v>13520067</v>
      </c>
      <c r="X44" s="14">
        <v>24</v>
      </c>
      <c r="Y44" s="2"/>
    </row>
    <row r="45" spans="1:25" ht="14.5" x14ac:dyDescent="0.35">
      <c r="A45" s="14">
        <v>25</v>
      </c>
      <c r="B45" s="14">
        <v>13520070</v>
      </c>
      <c r="C45" s="13" t="s">
        <v>66</v>
      </c>
      <c r="D45" s="15" t="s">
        <v>2</v>
      </c>
      <c r="E45" s="85">
        <f>VLOOKUP(B45,Summary_Nilai_Tugas!$B$2:$I$172,3,FALSE)</f>
        <v>92</v>
      </c>
      <c r="F45" s="85">
        <f>VLOOKUP(B45,Summary_Nilai_Tugas!$B$2:$I$172,5,FALSE)</f>
        <v>105</v>
      </c>
      <c r="G45" s="85">
        <f>VLOOKUP(B45,Summary_Nilai_Tugas!$B$2:$I$172,7,FALSE)</f>
        <v>99</v>
      </c>
      <c r="H45" s="91">
        <f t="shared" si="9"/>
        <v>98.666666666666671</v>
      </c>
      <c r="I45" s="85">
        <f>VLOOKUP(B45,Summary_Nilai_Tugas!$B$2:$I$172,4,FALSE)</f>
        <v>100</v>
      </c>
      <c r="J45" s="85">
        <f>VLOOKUP(B45,Summary_Nilai_Tugas!$B$2:$I$172,6,FALSE)</f>
        <v>98</v>
      </c>
      <c r="K45" s="85">
        <f>VLOOKUP(B45,Summary_Nilai_Tugas!$B$2:$I$172,8,FALSE)</f>
        <v>105</v>
      </c>
      <c r="L45" s="92">
        <f t="shared" si="10"/>
        <v>101</v>
      </c>
      <c r="M45" s="93">
        <v>72</v>
      </c>
      <c r="N45" s="94">
        <f>VLOOKUP(B45,UAS_IF2211!$B$6:$S$176,18,FALSE)</f>
        <v>56.5</v>
      </c>
      <c r="O45" s="95" t="s">
        <v>13</v>
      </c>
      <c r="P45" s="96">
        <f t="shared" ref="P45:P49" si="18">5+IF(O45="A",85,IF(O45="AB",80,IF(O45="B",75,70)))</f>
        <v>90</v>
      </c>
      <c r="Q45" s="97">
        <v>27</v>
      </c>
      <c r="R45" s="98">
        <f t="shared" si="11"/>
        <v>96.428571428571431</v>
      </c>
      <c r="S45" s="99">
        <f t="shared" si="12"/>
        <v>80.575297619047632</v>
      </c>
      <c r="T45" s="89" t="s">
        <v>13</v>
      </c>
      <c r="U45" s="75" t="str">
        <f>VLOOKUP(S45,$T$4:$U$10,2)</f>
        <v>AB</v>
      </c>
      <c r="V45" s="16" t="s">
        <v>66</v>
      </c>
      <c r="W45" s="14">
        <v>13520070</v>
      </c>
      <c r="X45" s="14">
        <v>25</v>
      </c>
      <c r="Y45" s="2"/>
    </row>
    <row r="46" spans="1:25" ht="14.5" x14ac:dyDescent="0.35">
      <c r="A46" s="14">
        <v>26</v>
      </c>
      <c r="B46" s="14">
        <v>13520073</v>
      </c>
      <c r="C46" s="13" t="s">
        <v>67</v>
      </c>
      <c r="D46" s="15" t="s">
        <v>2</v>
      </c>
      <c r="E46" s="85">
        <f>VLOOKUP(B46,Summary_Nilai_Tugas!$B$2:$I$172,3,FALSE)</f>
        <v>100</v>
      </c>
      <c r="F46" s="85">
        <f>VLOOKUP(B46,Summary_Nilai_Tugas!$B$2:$I$172,5,FALSE)</f>
        <v>102</v>
      </c>
      <c r="G46" s="85">
        <f>VLOOKUP(B46,Summary_Nilai_Tugas!$B$2:$I$172,7,FALSE)</f>
        <v>100</v>
      </c>
      <c r="H46" s="91">
        <f t="shared" si="9"/>
        <v>100.66666666666667</v>
      </c>
      <c r="I46" s="85">
        <f>VLOOKUP(B46,Summary_Nilai_Tugas!$B$2:$I$172,4,FALSE)</f>
        <v>110</v>
      </c>
      <c r="J46" s="85">
        <f>VLOOKUP(B46,Summary_Nilai_Tugas!$B$2:$I$172,6,FALSE)</f>
        <v>99</v>
      </c>
      <c r="K46" s="85">
        <f>VLOOKUP(B46,Summary_Nilai_Tugas!$B$2:$I$172,8,FALSE)</f>
        <v>103</v>
      </c>
      <c r="L46" s="92">
        <f t="shared" si="10"/>
        <v>104</v>
      </c>
      <c r="M46" s="93">
        <v>72.5</v>
      </c>
      <c r="N46" s="94">
        <f>VLOOKUP(B46,UAS_IF2211!$B$6:$S$176,18,FALSE)</f>
        <v>69.5</v>
      </c>
      <c r="O46" s="95" t="s">
        <v>11</v>
      </c>
      <c r="P46" s="96">
        <f t="shared" si="18"/>
        <v>85</v>
      </c>
      <c r="Q46" s="97">
        <v>27</v>
      </c>
      <c r="R46" s="98">
        <f t="shared" si="11"/>
        <v>96.428571428571431</v>
      </c>
      <c r="S46" s="99">
        <f t="shared" si="12"/>
        <v>84.869047619047635</v>
      </c>
      <c r="T46" s="89" t="s">
        <v>13</v>
      </c>
      <c r="U46" s="75" t="str">
        <f>VLOOKUP(S46,$T$4:$U$10,2)</f>
        <v>A</v>
      </c>
      <c r="V46" s="16" t="s">
        <v>67</v>
      </c>
      <c r="W46" s="14">
        <v>13520073</v>
      </c>
      <c r="X46" s="14">
        <v>26</v>
      </c>
      <c r="Y46" s="2"/>
    </row>
    <row r="47" spans="1:25" ht="14.5" x14ac:dyDescent="0.35">
      <c r="A47" s="14">
        <v>27</v>
      </c>
      <c r="B47" s="14">
        <v>13520076</v>
      </c>
      <c r="C47" s="13" t="s">
        <v>68</v>
      </c>
      <c r="D47" s="15" t="s">
        <v>2</v>
      </c>
      <c r="E47" s="85">
        <f>VLOOKUP(B47,Summary_Nilai_Tugas!$B$2:$I$172,3,FALSE)</f>
        <v>97</v>
      </c>
      <c r="F47" s="85">
        <f>VLOOKUP(B47,Summary_Nilai_Tugas!$B$2:$I$172,5,FALSE)</f>
        <v>105</v>
      </c>
      <c r="G47" s="85">
        <f>VLOOKUP(B47,Summary_Nilai_Tugas!$B$2:$I$172,7,FALSE)</f>
        <v>94</v>
      </c>
      <c r="H47" s="91">
        <f t="shared" si="9"/>
        <v>98.666666666666671</v>
      </c>
      <c r="I47" s="85">
        <f>VLOOKUP(B47,Summary_Nilai_Tugas!$B$2:$I$172,4,FALSE)</f>
        <v>110</v>
      </c>
      <c r="J47" s="85">
        <f>VLOOKUP(B47,Summary_Nilai_Tugas!$B$2:$I$172,6,FALSE)</f>
        <v>97</v>
      </c>
      <c r="K47" s="85">
        <f>VLOOKUP(B47,Summary_Nilai_Tugas!$B$2:$I$172,8,FALSE)</f>
        <v>105</v>
      </c>
      <c r="L47" s="92">
        <f t="shared" si="10"/>
        <v>104</v>
      </c>
      <c r="M47" s="93">
        <v>66.5</v>
      </c>
      <c r="N47" s="94">
        <f>VLOOKUP(B47,UAS_IF2211!$B$6:$S$176,18,FALSE)</f>
        <v>48.5</v>
      </c>
      <c r="O47" s="95" t="s">
        <v>10</v>
      </c>
      <c r="P47" s="96">
        <f t="shared" si="18"/>
        <v>80</v>
      </c>
      <c r="Q47" s="97">
        <v>27</v>
      </c>
      <c r="R47" s="98">
        <f t="shared" si="11"/>
        <v>96.428571428571431</v>
      </c>
      <c r="S47" s="99">
        <f t="shared" si="12"/>
        <v>77.131547619047623</v>
      </c>
      <c r="T47" s="89" t="s">
        <v>11</v>
      </c>
      <c r="U47" s="75" t="str">
        <f>VLOOKUP(S47,$T$4:$U$10,2)</f>
        <v>AB</v>
      </c>
      <c r="V47" s="16" t="s">
        <v>68</v>
      </c>
      <c r="W47" s="14">
        <v>13520076</v>
      </c>
      <c r="X47" s="14">
        <v>27</v>
      </c>
      <c r="Y47" s="2"/>
    </row>
    <row r="48" spans="1:25" ht="14.5" x14ac:dyDescent="0.35">
      <c r="A48" s="14">
        <v>28</v>
      </c>
      <c r="B48" s="14">
        <v>13520079</v>
      </c>
      <c r="C48" s="13" t="s">
        <v>69</v>
      </c>
      <c r="D48" s="15" t="s">
        <v>2</v>
      </c>
      <c r="E48" s="85">
        <f>VLOOKUP(B48,Summary_Nilai_Tugas!$B$2:$I$172,3,FALSE)</f>
        <v>100</v>
      </c>
      <c r="F48" s="85">
        <f>VLOOKUP(B48,Summary_Nilai_Tugas!$B$2:$I$172,5,FALSE)</f>
        <v>102</v>
      </c>
      <c r="G48" s="85">
        <f>VLOOKUP(B48,Summary_Nilai_Tugas!$B$2:$I$172,7,FALSE)</f>
        <v>99</v>
      </c>
      <c r="H48" s="91">
        <f t="shared" si="9"/>
        <v>100.33333333333333</v>
      </c>
      <c r="I48" s="85">
        <f>VLOOKUP(B48,Summary_Nilai_Tugas!$B$2:$I$172,4,FALSE)</f>
        <v>104</v>
      </c>
      <c r="J48" s="85">
        <f>VLOOKUP(B48,Summary_Nilai_Tugas!$B$2:$I$172,6,FALSE)</f>
        <v>96</v>
      </c>
      <c r="K48" s="85">
        <f>VLOOKUP(B48,Summary_Nilai_Tugas!$B$2:$I$172,8,FALSE)</f>
        <v>104</v>
      </c>
      <c r="L48" s="92">
        <f t="shared" si="10"/>
        <v>101.33333333333333</v>
      </c>
      <c r="M48" s="93">
        <v>66</v>
      </c>
      <c r="N48" s="94">
        <f>VLOOKUP(B48,UAS_IF2211!$B$6:$S$176,18,FALSE)</f>
        <v>53</v>
      </c>
      <c r="O48" s="95" t="s">
        <v>11</v>
      </c>
      <c r="P48" s="96">
        <f t="shared" si="18"/>
        <v>85</v>
      </c>
      <c r="Q48" s="97">
        <v>27</v>
      </c>
      <c r="R48" s="98">
        <f t="shared" si="11"/>
        <v>96.428571428571431</v>
      </c>
      <c r="S48" s="99">
        <f t="shared" si="12"/>
        <v>78.231547619047618</v>
      </c>
      <c r="T48" s="89" t="s">
        <v>11</v>
      </c>
      <c r="U48" s="75" t="str">
        <f>VLOOKUP(S48,$T$4:$U$10,2)</f>
        <v>AB</v>
      </c>
      <c r="V48" s="16" t="s">
        <v>69</v>
      </c>
      <c r="W48" s="14">
        <v>13520079</v>
      </c>
      <c r="X48" s="14">
        <v>28</v>
      </c>
      <c r="Y48" s="2"/>
    </row>
    <row r="49" spans="1:25" ht="14.5" x14ac:dyDescent="0.35">
      <c r="A49" s="14">
        <v>29</v>
      </c>
      <c r="B49" s="14">
        <v>13520082</v>
      </c>
      <c r="C49" s="13" t="s">
        <v>70</v>
      </c>
      <c r="D49" s="15" t="s">
        <v>2</v>
      </c>
      <c r="E49" s="85">
        <f>VLOOKUP(B49,Summary_Nilai_Tugas!$B$2:$I$172,3,FALSE)</f>
        <v>100</v>
      </c>
      <c r="F49" s="85">
        <f>VLOOKUP(B49,Summary_Nilai_Tugas!$B$2:$I$172,5,FALSE)</f>
        <v>102</v>
      </c>
      <c r="G49" s="85">
        <f>VLOOKUP(B49,Summary_Nilai_Tugas!$B$2:$I$172,7,FALSE)</f>
        <v>105</v>
      </c>
      <c r="H49" s="91">
        <f t="shared" si="9"/>
        <v>102.33333333333333</v>
      </c>
      <c r="I49" s="85">
        <f>VLOOKUP(B49,Summary_Nilai_Tugas!$B$2:$I$172,4,FALSE)</f>
        <v>105</v>
      </c>
      <c r="J49" s="85">
        <f>VLOOKUP(B49,Summary_Nilai_Tugas!$B$2:$I$172,6,FALSE)</f>
        <v>103</v>
      </c>
      <c r="K49" s="85">
        <f>VLOOKUP(B49,Summary_Nilai_Tugas!$B$2:$I$172,8,FALSE)</f>
        <v>106</v>
      </c>
      <c r="L49" s="92">
        <f t="shared" si="10"/>
        <v>104.66666666666667</v>
      </c>
      <c r="M49" s="93">
        <v>76</v>
      </c>
      <c r="N49" s="94">
        <f>VLOOKUP(B49,UAS_IF2211!$B$6:$S$176,18,FALSE)</f>
        <v>67.5</v>
      </c>
      <c r="O49" s="95" t="s">
        <v>11</v>
      </c>
      <c r="P49" s="96">
        <f t="shared" si="18"/>
        <v>85</v>
      </c>
      <c r="Q49" s="97">
        <v>27</v>
      </c>
      <c r="R49" s="98">
        <f t="shared" si="11"/>
        <v>96.428571428571431</v>
      </c>
      <c r="S49" s="99">
        <f t="shared" si="12"/>
        <v>85.7294642857143</v>
      </c>
      <c r="T49" s="89" t="s">
        <v>9</v>
      </c>
      <c r="U49" s="75" t="str">
        <f>VLOOKUP(S49,$T$4:$U$10,2)</f>
        <v>A</v>
      </c>
      <c r="V49" s="16" t="s">
        <v>70</v>
      </c>
      <c r="W49" s="14">
        <v>13520082</v>
      </c>
      <c r="X49" s="14">
        <v>29</v>
      </c>
      <c r="Y49" s="2"/>
    </row>
    <row r="50" spans="1:25" ht="14.5" x14ac:dyDescent="0.35">
      <c r="A50" s="14">
        <v>30</v>
      </c>
      <c r="B50" s="14">
        <v>13520085</v>
      </c>
      <c r="C50" s="13" t="s">
        <v>71</v>
      </c>
      <c r="D50" s="15" t="s">
        <v>2</v>
      </c>
      <c r="E50" s="85">
        <f>VLOOKUP(B50,Summary_Nilai_Tugas!$B$2:$I$172,3,FALSE)</f>
        <v>93</v>
      </c>
      <c r="F50" s="85">
        <f>VLOOKUP(B50,Summary_Nilai_Tugas!$B$2:$I$172,5,FALSE)</f>
        <v>105</v>
      </c>
      <c r="G50" s="85">
        <f>VLOOKUP(B50,Summary_Nilai_Tugas!$B$2:$I$172,7,FALSE)</f>
        <v>94</v>
      </c>
      <c r="H50" s="91">
        <f t="shared" si="9"/>
        <v>97.333333333333329</v>
      </c>
      <c r="I50" s="85">
        <f>VLOOKUP(B50,Summary_Nilai_Tugas!$B$2:$I$172,4,FALSE)</f>
        <v>105</v>
      </c>
      <c r="J50" s="85">
        <f>VLOOKUP(B50,Summary_Nilai_Tugas!$B$2:$I$172,6,FALSE)</f>
        <v>107</v>
      </c>
      <c r="K50" s="85">
        <f>VLOOKUP(B50,Summary_Nilai_Tugas!$B$2:$I$172,8,FALSE)</f>
        <v>105</v>
      </c>
      <c r="L50" s="92">
        <f t="shared" si="10"/>
        <v>105.66666666666667</v>
      </c>
      <c r="M50" s="93">
        <v>86.5</v>
      </c>
      <c r="N50" s="94">
        <f>VLOOKUP(B50,UAS_IF2211!$B$6:$S$176,18,FALSE)</f>
        <v>87</v>
      </c>
      <c r="O50" s="95" t="s">
        <v>11</v>
      </c>
      <c r="P50" s="96">
        <f>IF(O50="A",85,IF(O50="AB",80,IF(O50="B",75,70)))</f>
        <v>80</v>
      </c>
      <c r="Q50" s="97">
        <v>27</v>
      </c>
      <c r="R50" s="98">
        <f t="shared" si="11"/>
        <v>96.428571428571431</v>
      </c>
      <c r="S50" s="99">
        <f t="shared" si="12"/>
        <v>92.554464285714303</v>
      </c>
      <c r="T50" s="89" t="s">
        <v>13</v>
      </c>
      <c r="U50" s="75" t="str">
        <f>VLOOKUP(S50,$T$4:$U$10,2)</f>
        <v>A</v>
      </c>
      <c r="V50" s="16" t="s">
        <v>71</v>
      </c>
      <c r="W50" s="14">
        <v>13520085</v>
      </c>
      <c r="X50" s="14">
        <v>30</v>
      </c>
      <c r="Y50" s="2"/>
    </row>
    <row r="51" spans="1:25" ht="14.5" x14ac:dyDescent="0.35">
      <c r="A51" s="14">
        <v>31</v>
      </c>
      <c r="B51" s="14">
        <v>13520088</v>
      </c>
      <c r="C51" s="13" t="s">
        <v>72</v>
      </c>
      <c r="D51" s="15" t="s">
        <v>2</v>
      </c>
      <c r="E51" s="85">
        <f>VLOOKUP(B51,Summary_Nilai_Tugas!$B$2:$I$172,3,FALSE)</f>
        <v>97</v>
      </c>
      <c r="F51" s="85">
        <f>VLOOKUP(B51,Summary_Nilai_Tugas!$B$2:$I$172,5,FALSE)</f>
        <v>100</v>
      </c>
      <c r="G51" s="85">
        <f>VLOOKUP(B51,Summary_Nilai_Tugas!$B$2:$I$172,7,FALSE)</f>
        <v>93</v>
      </c>
      <c r="H51" s="91">
        <f t="shared" si="9"/>
        <v>96.666666666666671</v>
      </c>
      <c r="I51" s="85">
        <f>VLOOKUP(B51,Summary_Nilai_Tugas!$B$2:$I$172,4,FALSE)</f>
        <v>105</v>
      </c>
      <c r="J51" s="85">
        <f>VLOOKUP(B51,Summary_Nilai_Tugas!$B$2:$I$172,6,FALSE)</f>
        <v>110</v>
      </c>
      <c r="K51" s="85">
        <f>VLOOKUP(B51,Summary_Nilai_Tugas!$B$2:$I$172,8,FALSE)</f>
        <v>106</v>
      </c>
      <c r="L51" s="92">
        <f t="shared" si="10"/>
        <v>107</v>
      </c>
      <c r="M51" s="93">
        <v>71.5</v>
      </c>
      <c r="N51" s="94">
        <f>VLOOKUP(B51,UAS_IF2211!$B$6:$S$176,18,FALSE)</f>
        <v>67.5</v>
      </c>
      <c r="O51" s="95" t="s">
        <v>13</v>
      </c>
      <c r="P51" s="96">
        <f t="shared" ref="P51:P54" si="19">5+IF(O51="A",85,IF(O51="AB",80,IF(O51="B",75,70)))</f>
        <v>90</v>
      </c>
      <c r="Q51" s="97">
        <v>27</v>
      </c>
      <c r="R51" s="98">
        <f t="shared" si="11"/>
        <v>96.428571428571431</v>
      </c>
      <c r="S51" s="99">
        <f t="shared" si="12"/>
        <v>84.131547619047623</v>
      </c>
      <c r="T51" s="89" t="s">
        <v>13</v>
      </c>
      <c r="U51" s="75" t="str">
        <f>VLOOKUP(S51,$T$4:$U$10,2)</f>
        <v>A</v>
      </c>
      <c r="V51" s="16" t="s">
        <v>72</v>
      </c>
      <c r="W51" s="14">
        <v>13520088</v>
      </c>
      <c r="X51" s="14">
        <v>31</v>
      </c>
      <c r="Y51" s="2"/>
    </row>
    <row r="52" spans="1:25" ht="14.5" x14ac:dyDescent="0.35">
      <c r="A52" s="14">
        <v>32</v>
      </c>
      <c r="B52" s="14">
        <v>13520091</v>
      </c>
      <c r="C52" s="13" t="s">
        <v>73</v>
      </c>
      <c r="D52" s="15" t="s">
        <v>2</v>
      </c>
      <c r="E52" s="85">
        <f>VLOOKUP(B52,Summary_Nilai_Tugas!$B$2:$I$172,3,FALSE)</f>
        <v>100</v>
      </c>
      <c r="F52" s="85">
        <f>VLOOKUP(B52,Summary_Nilai_Tugas!$B$2:$I$172,5,FALSE)</f>
        <v>102</v>
      </c>
      <c r="G52" s="85">
        <f>VLOOKUP(B52,Summary_Nilai_Tugas!$B$2:$I$172,7,FALSE)</f>
        <v>102</v>
      </c>
      <c r="H52" s="91">
        <f t="shared" si="9"/>
        <v>101.33333333333333</v>
      </c>
      <c r="I52" s="85">
        <f>VLOOKUP(B52,Summary_Nilai_Tugas!$B$2:$I$172,4,FALSE)</f>
        <v>106</v>
      </c>
      <c r="J52" s="85">
        <f>VLOOKUP(B52,Summary_Nilai_Tugas!$B$2:$I$172,6,FALSE)</f>
        <v>107</v>
      </c>
      <c r="K52" s="85">
        <f>VLOOKUP(B52,Summary_Nilai_Tugas!$B$2:$I$172,8,FALSE)</f>
        <v>112</v>
      </c>
      <c r="L52" s="92">
        <f t="shared" si="10"/>
        <v>108.33333333333333</v>
      </c>
      <c r="M52" s="93">
        <v>77.5</v>
      </c>
      <c r="N52" s="94">
        <f>VLOOKUP(B52,UAS_IF2211!$B$6:$S$176,18,FALSE)</f>
        <v>56.5</v>
      </c>
      <c r="O52" s="95" t="s">
        <v>10</v>
      </c>
      <c r="P52" s="96">
        <f t="shared" si="19"/>
        <v>80</v>
      </c>
      <c r="Q52" s="97">
        <v>26</v>
      </c>
      <c r="R52" s="98">
        <f t="shared" si="11"/>
        <v>92.857142857142861</v>
      </c>
      <c r="S52" s="99">
        <f t="shared" si="12"/>
        <v>83.429761904761904</v>
      </c>
      <c r="T52" s="89" t="s">
        <v>11</v>
      </c>
      <c r="U52" s="75" t="str">
        <f>VLOOKUP(S52,$T$4:$U$10,2)</f>
        <v>A</v>
      </c>
      <c r="V52" s="16" t="s">
        <v>73</v>
      </c>
      <c r="W52" s="14">
        <v>13520091</v>
      </c>
      <c r="X52" s="14">
        <v>32</v>
      </c>
      <c r="Y52" s="2"/>
    </row>
    <row r="53" spans="1:25" ht="14.5" x14ac:dyDescent="0.35">
      <c r="A53" s="14">
        <v>33</v>
      </c>
      <c r="B53" s="14">
        <v>13520094</v>
      </c>
      <c r="C53" s="13" t="s">
        <v>74</v>
      </c>
      <c r="D53" s="15" t="s">
        <v>2</v>
      </c>
      <c r="E53" s="85">
        <f>VLOOKUP(B53,Summary_Nilai_Tugas!$B$2:$I$172,3,FALSE)</f>
        <v>100</v>
      </c>
      <c r="F53" s="85">
        <f>VLOOKUP(B53,Summary_Nilai_Tugas!$B$2:$I$172,5,FALSE)</f>
        <v>105</v>
      </c>
      <c r="G53" s="85">
        <f>VLOOKUP(B53,Summary_Nilai_Tugas!$B$2:$I$172,7,FALSE)</f>
        <v>99</v>
      </c>
      <c r="H53" s="91">
        <f t="shared" si="9"/>
        <v>101.33333333333333</v>
      </c>
      <c r="I53" s="85">
        <f>VLOOKUP(B53,Summary_Nilai_Tugas!$B$2:$I$172,4,FALSE)</f>
        <v>105</v>
      </c>
      <c r="J53" s="85">
        <f>VLOOKUP(B53,Summary_Nilai_Tugas!$B$2:$I$172,6,FALSE)</f>
        <v>104</v>
      </c>
      <c r="K53" s="85">
        <f>VLOOKUP(B53,Summary_Nilai_Tugas!$B$2:$I$172,8,FALSE)</f>
        <v>110</v>
      </c>
      <c r="L53" s="92">
        <f t="shared" si="10"/>
        <v>106.33333333333333</v>
      </c>
      <c r="M53" s="93">
        <v>87</v>
      </c>
      <c r="N53" s="94">
        <f>VLOOKUP(B53,UAS_IF2211!$B$6:$S$176,18,FALSE)</f>
        <v>83</v>
      </c>
      <c r="O53" s="95" t="s">
        <v>10</v>
      </c>
      <c r="P53" s="96">
        <f t="shared" si="19"/>
        <v>80</v>
      </c>
      <c r="Q53" s="97">
        <v>26</v>
      </c>
      <c r="R53" s="98">
        <f t="shared" si="11"/>
        <v>92.857142857142861</v>
      </c>
      <c r="S53" s="99">
        <f t="shared" si="12"/>
        <v>92.479761904761901</v>
      </c>
      <c r="T53" s="89" t="s">
        <v>13</v>
      </c>
      <c r="U53" s="75" t="str">
        <f>VLOOKUP(S53,$T$4:$U$10,2)</f>
        <v>A</v>
      </c>
      <c r="V53" s="16" t="s">
        <v>74</v>
      </c>
      <c r="W53" s="14">
        <v>13520094</v>
      </c>
      <c r="X53" s="14">
        <v>33</v>
      </c>
      <c r="Y53" s="2"/>
    </row>
    <row r="54" spans="1:25" ht="14.5" x14ac:dyDescent="0.35">
      <c r="A54" s="14">
        <v>34</v>
      </c>
      <c r="B54" s="14">
        <v>13520097</v>
      </c>
      <c r="C54" s="13" t="s">
        <v>75</v>
      </c>
      <c r="D54" s="15" t="s">
        <v>2</v>
      </c>
      <c r="E54" s="85">
        <f>VLOOKUP(B54,Summary_Nilai_Tugas!$B$2:$I$172,3,FALSE)</f>
        <v>98</v>
      </c>
      <c r="F54" s="85">
        <f>VLOOKUP(B54,Summary_Nilai_Tugas!$B$2:$I$172,5,FALSE)</f>
        <v>102</v>
      </c>
      <c r="G54" s="85">
        <f>VLOOKUP(B54,Summary_Nilai_Tugas!$B$2:$I$172,7,FALSE)</f>
        <v>104</v>
      </c>
      <c r="H54" s="91">
        <f t="shared" si="9"/>
        <v>101.33333333333333</v>
      </c>
      <c r="I54" s="85">
        <f>VLOOKUP(B54,Summary_Nilai_Tugas!$B$2:$I$172,4,FALSE)</f>
        <v>105</v>
      </c>
      <c r="J54" s="85">
        <f>VLOOKUP(B54,Summary_Nilai_Tugas!$B$2:$I$172,6,FALSE)</f>
        <v>98</v>
      </c>
      <c r="K54" s="85">
        <f>VLOOKUP(B54,Summary_Nilai_Tugas!$B$2:$I$172,8,FALSE)</f>
        <v>85</v>
      </c>
      <c r="L54" s="92">
        <f t="shared" si="10"/>
        <v>96</v>
      </c>
      <c r="M54" s="93">
        <v>71.5</v>
      </c>
      <c r="N54" s="94">
        <f>VLOOKUP(B54,UAS_IF2211!$B$6:$S$176,18,FALSE)</f>
        <v>66</v>
      </c>
      <c r="O54" s="95" t="s">
        <v>11</v>
      </c>
      <c r="P54" s="96">
        <f t="shared" si="19"/>
        <v>85</v>
      </c>
      <c r="Q54" s="97">
        <v>27</v>
      </c>
      <c r="R54" s="98">
        <f t="shared" si="11"/>
        <v>96.428571428571431</v>
      </c>
      <c r="S54" s="99">
        <f t="shared" si="12"/>
        <v>82.22113095238096</v>
      </c>
      <c r="T54" s="89" t="s">
        <v>13</v>
      </c>
      <c r="U54" s="75" t="str">
        <f>VLOOKUP(S54,$T$4:$U$10,2)</f>
        <v>A</v>
      </c>
      <c r="V54" s="16" t="s">
        <v>75</v>
      </c>
      <c r="W54" s="14">
        <v>13520097</v>
      </c>
      <c r="X54" s="14">
        <v>34</v>
      </c>
      <c r="Y54" s="2"/>
    </row>
    <row r="55" spans="1:25" ht="14.5" x14ac:dyDescent="0.35">
      <c r="A55" s="14">
        <v>35</v>
      </c>
      <c r="B55" s="14">
        <v>13520100</v>
      </c>
      <c r="C55" s="13" t="s">
        <v>76</v>
      </c>
      <c r="D55" s="15" t="s">
        <v>2</v>
      </c>
      <c r="E55" s="85">
        <f>VLOOKUP(B55,Summary_Nilai_Tugas!$B$2:$I$172,3,FALSE)</f>
        <v>86</v>
      </c>
      <c r="F55" s="85">
        <f>VLOOKUP(B55,Summary_Nilai_Tugas!$B$2:$I$172,5,FALSE)</f>
        <v>105</v>
      </c>
      <c r="G55" s="85">
        <f>VLOOKUP(B55,Summary_Nilai_Tugas!$B$2:$I$172,7,FALSE)</f>
        <v>97</v>
      </c>
      <c r="H55" s="91">
        <f t="shared" si="9"/>
        <v>96</v>
      </c>
      <c r="I55" s="85">
        <f>VLOOKUP(B55,Summary_Nilai_Tugas!$B$2:$I$172,4,FALSE)</f>
        <v>110</v>
      </c>
      <c r="J55" s="85">
        <f>VLOOKUP(B55,Summary_Nilai_Tugas!$B$2:$I$172,6,FALSE)</f>
        <v>101</v>
      </c>
      <c r="K55" s="85">
        <f>VLOOKUP(B55,Summary_Nilai_Tugas!$B$2:$I$172,8,FALSE)</f>
        <v>100</v>
      </c>
      <c r="L55" s="92">
        <f t="shared" si="10"/>
        <v>103.66666666666667</v>
      </c>
      <c r="M55" s="93">
        <v>74</v>
      </c>
      <c r="N55" s="94">
        <f>VLOOKUP(B55,UAS_IF2211!$B$6:$S$176,18,FALSE)</f>
        <v>70.5</v>
      </c>
      <c r="O55" s="95" t="s">
        <v>10</v>
      </c>
      <c r="P55" s="96">
        <f>IF(O55="A",85,IF(O55="AB",80,IF(O55="B",75,70)))</f>
        <v>75</v>
      </c>
      <c r="Q55" s="97">
        <v>27</v>
      </c>
      <c r="R55" s="98">
        <f t="shared" si="11"/>
        <v>96.428571428571431</v>
      </c>
      <c r="S55" s="99">
        <f t="shared" si="12"/>
        <v>84.025297619047635</v>
      </c>
      <c r="T55" s="89" t="s">
        <v>11</v>
      </c>
      <c r="U55" s="75" t="str">
        <f>VLOOKUP(S55,$T$4:$U$10,2)</f>
        <v>A</v>
      </c>
      <c r="V55" s="16" t="s">
        <v>76</v>
      </c>
      <c r="W55" s="14">
        <v>13520100</v>
      </c>
      <c r="X55" s="14">
        <v>35</v>
      </c>
      <c r="Y55" s="2"/>
    </row>
    <row r="56" spans="1:25" ht="14.5" x14ac:dyDescent="0.35">
      <c r="A56" s="14">
        <v>36</v>
      </c>
      <c r="B56" s="14">
        <v>13520103</v>
      </c>
      <c r="C56" s="13" t="s">
        <v>77</v>
      </c>
      <c r="D56" s="15" t="s">
        <v>2</v>
      </c>
      <c r="E56" s="85">
        <f>VLOOKUP(B56,Summary_Nilai_Tugas!$B$2:$I$172,3,FALSE)</f>
        <v>100</v>
      </c>
      <c r="F56" s="85">
        <f>VLOOKUP(B56,Summary_Nilai_Tugas!$B$2:$I$172,5,FALSE)</f>
        <v>105</v>
      </c>
      <c r="G56" s="85">
        <f>VLOOKUP(B56,Summary_Nilai_Tugas!$B$2:$I$172,7,FALSE)</f>
        <v>107</v>
      </c>
      <c r="H56" s="91">
        <f t="shared" si="9"/>
        <v>104</v>
      </c>
      <c r="I56" s="85">
        <f>VLOOKUP(B56,Summary_Nilai_Tugas!$B$2:$I$172,4,FALSE)</f>
        <v>105</v>
      </c>
      <c r="J56" s="85">
        <f>VLOOKUP(B56,Summary_Nilai_Tugas!$B$2:$I$172,6,FALSE)</f>
        <v>108</v>
      </c>
      <c r="K56" s="85">
        <f>VLOOKUP(B56,Summary_Nilai_Tugas!$B$2:$I$172,8,FALSE)</f>
        <v>98</v>
      </c>
      <c r="L56" s="92">
        <f t="shared" si="10"/>
        <v>103.66666666666667</v>
      </c>
      <c r="M56" s="93">
        <v>77</v>
      </c>
      <c r="N56" s="94">
        <f>VLOOKUP(B56,UAS_IF2211!$B$6:$S$176,18,FALSE)</f>
        <v>76</v>
      </c>
      <c r="O56" s="95" t="s">
        <v>11</v>
      </c>
      <c r="P56" s="96">
        <f t="shared" ref="P56:P59" si="20">5+IF(O56="A",85,IF(O56="AB",80,IF(O56="B",75,70)))</f>
        <v>85</v>
      </c>
      <c r="Q56" s="97">
        <v>27</v>
      </c>
      <c r="R56" s="98">
        <f t="shared" si="11"/>
        <v>96.428571428571431</v>
      </c>
      <c r="S56" s="99">
        <f t="shared" si="12"/>
        <v>88.356547619047632</v>
      </c>
      <c r="T56" s="89" t="s">
        <v>11</v>
      </c>
      <c r="U56" s="75" t="str">
        <f>VLOOKUP(S56,$T$4:$U$10,2)</f>
        <v>A</v>
      </c>
      <c r="V56" s="16" t="s">
        <v>77</v>
      </c>
      <c r="W56" s="14">
        <v>13520103</v>
      </c>
      <c r="X56" s="14">
        <v>36</v>
      </c>
      <c r="Y56" s="2"/>
    </row>
    <row r="57" spans="1:25" ht="14.5" x14ac:dyDescent="0.35">
      <c r="A57" s="14">
        <v>37</v>
      </c>
      <c r="B57" s="14">
        <v>13520106</v>
      </c>
      <c r="C57" s="13" t="s">
        <v>78</v>
      </c>
      <c r="D57" s="15" t="s">
        <v>2</v>
      </c>
      <c r="E57" s="85">
        <f>VLOOKUP(B57,Summary_Nilai_Tugas!$B$2:$I$172,3,FALSE)</f>
        <v>94</v>
      </c>
      <c r="F57" s="85">
        <f>VLOOKUP(B57,Summary_Nilai_Tugas!$B$2:$I$172,5,FALSE)</f>
        <v>105</v>
      </c>
      <c r="G57" s="85">
        <f>VLOOKUP(B57,Summary_Nilai_Tugas!$B$2:$I$172,7,FALSE)</f>
        <v>95</v>
      </c>
      <c r="H57" s="91">
        <f t="shared" si="9"/>
        <v>98</v>
      </c>
      <c r="I57" s="85">
        <f>VLOOKUP(B57,Summary_Nilai_Tugas!$B$2:$I$172,4,FALSE)</f>
        <v>105</v>
      </c>
      <c r="J57" s="85">
        <f>VLOOKUP(B57,Summary_Nilai_Tugas!$B$2:$I$172,6,FALSE)</f>
        <v>102</v>
      </c>
      <c r="K57" s="85">
        <f>VLOOKUP(B57,Summary_Nilai_Tugas!$B$2:$I$172,8,FALSE)</f>
        <v>95</v>
      </c>
      <c r="L57" s="92">
        <f t="shared" si="10"/>
        <v>100.66666666666667</v>
      </c>
      <c r="M57" s="93">
        <v>77</v>
      </c>
      <c r="N57" s="94">
        <f>VLOOKUP(B57,UAS_IF2211!$B$6:$S$176,18,FALSE)</f>
        <v>59</v>
      </c>
      <c r="O57" s="95" t="s">
        <v>11</v>
      </c>
      <c r="P57" s="96">
        <f t="shared" si="20"/>
        <v>85</v>
      </c>
      <c r="Q57" s="97">
        <v>26</v>
      </c>
      <c r="R57" s="98">
        <f t="shared" si="11"/>
        <v>92.857142857142861</v>
      </c>
      <c r="S57" s="99">
        <f t="shared" si="12"/>
        <v>82.004761904761907</v>
      </c>
      <c r="T57" s="89" t="s">
        <v>13</v>
      </c>
      <c r="U57" s="75" t="str">
        <f>VLOOKUP(S57,$T$4:$U$10,2)</f>
        <v>AB</v>
      </c>
      <c r="V57" s="16" t="s">
        <v>78</v>
      </c>
      <c r="W57" s="14">
        <v>13520106</v>
      </c>
      <c r="X57" s="14">
        <v>37</v>
      </c>
      <c r="Y57" s="2"/>
    </row>
    <row r="58" spans="1:25" ht="14.5" x14ac:dyDescent="0.35">
      <c r="A58" s="14">
        <v>38</v>
      </c>
      <c r="B58" s="14">
        <v>13520109</v>
      </c>
      <c r="C58" s="13" t="s">
        <v>79</v>
      </c>
      <c r="D58" s="15" t="s">
        <v>2</v>
      </c>
      <c r="E58" s="85">
        <f>VLOOKUP(B58,Summary_Nilai_Tugas!$B$2:$I$172,3,FALSE)</f>
        <v>98</v>
      </c>
      <c r="F58" s="85">
        <f>VLOOKUP(B58,Summary_Nilai_Tugas!$B$2:$I$172,5,FALSE)</f>
        <v>102</v>
      </c>
      <c r="G58" s="85">
        <f>VLOOKUP(B58,Summary_Nilai_Tugas!$B$2:$I$172,7,FALSE)</f>
        <v>94</v>
      </c>
      <c r="H58" s="91">
        <f t="shared" si="9"/>
        <v>98</v>
      </c>
      <c r="I58" s="85">
        <f>VLOOKUP(B58,Summary_Nilai_Tugas!$B$2:$I$172,4,FALSE)</f>
        <v>105</v>
      </c>
      <c r="J58" s="85">
        <f>VLOOKUP(B58,Summary_Nilai_Tugas!$B$2:$I$172,6,FALSE)</f>
        <v>102</v>
      </c>
      <c r="K58" s="85">
        <f>VLOOKUP(B58,Summary_Nilai_Tugas!$B$2:$I$172,8,FALSE)</f>
        <v>115</v>
      </c>
      <c r="L58" s="92">
        <f t="shared" si="10"/>
        <v>107.33333333333333</v>
      </c>
      <c r="M58" s="93">
        <v>91</v>
      </c>
      <c r="N58" s="94">
        <f>VLOOKUP(B58,UAS_IF2211!$B$6:$S$176,18,FALSE)</f>
        <v>75.5</v>
      </c>
      <c r="O58" s="95" t="s">
        <v>11</v>
      </c>
      <c r="P58" s="96">
        <f t="shared" si="20"/>
        <v>85</v>
      </c>
      <c r="Q58" s="97">
        <v>26</v>
      </c>
      <c r="R58" s="98">
        <f t="shared" si="11"/>
        <v>92.857142857142861</v>
      </c>
      <c r="S58" s="99">
        <f t="shared" si="12"/>
        <v>91.344345238095244</v>
      </c>
      <c r="T58" s="89" t="s">
        <v>11</v>
      </c>
      <c r="U58" s="75" t="str">
        <f>VLOOKUP(S58,$T$4:$U$10,2)</f>
        <v>A</v>
      </c>
      <c r="V58" s="16" t="s">
        <v>79</v>
      </c>
      <c r="W58" s="14">
        <v>13520109</v>
      </c>
      <c r="X58" s="14">
        <v>38</v>
      </c>
      <c r="Y58" s="2"/>
    </row>
    <row r="59" spans="1:25" ht="14.5" x14ac:dyDescent="0.35">
      <c r="A59" s="14">
        <v>39</v>
      </c>
      <c r="B59" s="14">
        <v>13520112</v>
      </c>
      <c r="C59" s="13" t="s">
        <v>80</v>
      </c>
      <c r="D59" s="15" t="s">
        <v>2</v>
      </c>
      <c r="E59" s="85">
        <f>VLOOKUP(B59,Summary_Nilai_Tugas!$B$2:$I$172,3,FALSE)</f>
        <v>98</v>
      </c>
      <c r="F59" s="85">
        <f>VLOOKUP(B59,Summary_Nilai_Tugas!$B$2:$I$172,5,FALSE)</f>
        <v>104</v>
      </c>
      <c r="G59" s="85">
        <f>VLOOKUP(B59,Summary_Nilai_Tugas!$B$2:$I$172,7,FALSE)</f>
        <v>100</v>
      </c>
      <c r="H59" s="91">
        <f t="shared" si="9"/>
        <v>100.66666666666667</v>
      </c>
      <c r="I59" s="85">
        <f>VLOOKUP(B59,Summary_Nilai_Tugas!$B$2:$I$172,4,FALSE)</f>
        <v>93</v>
      </c>
      <c r="J59" s="85">
        <f>VLOOKUP(B59,Summary_Nilai_Tugas!$B$2:$I$172,6,FALSE)</f>
        <v>108</v>
      </c>
      <c r="K59" s="85">
        <f>VLOOKUP(B59,Summary_Nilai_Tugas!$B$2:$I$172,8,FALSE)</f>
        <v>107</v>
      </c>
      <c r="L59" s="92">
        <f t="shared" si="10"/>
        <v>102.66666666666667</v>
      </c>
      <c r="M59" s="93">
        <v>83.5</v>
      </c>
      <c r="N59" s="94">
        <f>VLOOKUP(B59,UAS_IF2211!$B$6:$S$176,18,FALSE)</f>
        <v>95</v>
      </c>
      <c r="O59" s="95" t="s">
        <v>13</v>
      </c>
      <c r="P59" s="96">
        <f t="shared" si="20"/>
        <v>90</v>
      </c>
      <c r="Q59" s="97">
        <v>26</v>
      </c>
      <c r="R59" s="98">
        <f t="shared" si="11"/>
        <v>92.857142857142861</v>
      </c>
      <c r="S59" s="99">
        <f t="shared" si="12"/>
        <v>94.344345238095244</v>
      </c>
      <c r="T59" s="89" t="s">
        <v>13</v>
      </c>
      <c r="U59" s="75" t="str">
        <f>VLOOKUP(S59,$T$4:$U$10,2)</f>
        <v>A</v>
      </c>
      <c r="V59" s="16" t="s">
        <v>80</v>
      </c>
      <c r="W59" s="14">
        <v>13520112</v>
      </c>
      <c r="X59" s="14">
        <v>39</v>
      </c>
      <c r="Y59" s="2"/>
    </row>
    <row r="60" spans="1:25" ht="14.5" x14ac:dyDescent="0.35">
      <c r="A60" s="14">
        <v>40</v>
      </c>
      <c r="B60" s="14">
        <v>13520115</v>
      </c>
      <c r="C60" s="13" t="s">
        <v>81</v>
      </c>
      <c r="D60" s="15" t="s">
        <v>2</v>
      </c>
      <c r="E60" s="85">
        <f>VLOOKUP(B60,Summary_Nilai_Tugas!$B$2:$I$172,3,FALSE)</f>
        <v>100</v>
      </c>
      <c r="F60" s="85">
        <f>VLOOKUP(B60,Summary_Nilai_Tugas!$B$2:$I$172,5,FALSE)</f>
        <v>99</v>
      </c>
      <c r="G60" s="85">
        <f>VLOOKUP(B60,Summary_Nilai_Tugas!$B$2:$I$172,7,FALSE)</f>
        <v>96</v>
      </c>
      <c r="H60" s="91">
        <f t="shared" si="9"/>
        <v>98.333333333333329</v>
      </c>
      <c r="I60" s="85">
        <f>VLOOKUP(B60,Summary_Nilai_Tugas!$B$2:$I$172,4,FALSE)</f>
        <v>103</v>
      </c>
      <c r="J60" s="85">
        <f>VLOOKUP(B60,Summary_Nilai_Tugas!$B$2:$I$172,6,FALSE)</f>
        <v>97</v>
      </c>
      <c r="K60" s="85">
        <f>VLOOKUP(B60,Summary_Nilai_Tugas!$B$2:$I$172,8,FALSE)</f>
        <v>106</v>
      </c>
      <c r="L60" s="92">
        <f t="shared" si="10"/>
        <v>102</v>
      </c>
      <c r="M60" s="93">
        <v>89.5</v>
      </c>
      <c r="N60" s="94">
        <f>VLOOKUP(B60,UAS_IF2211!$B$6:$S$176,18,FALSE)</f>
        <v>94.5</v>
      </c>
      <c r="O60" s="95" t="s">
        <v>13</v>
      </c>
      <c r="P60" s="96">
        <f>IF(O60="A",85,IF(O60="AB",80,IF(O60="B",75,70)))</f>
        <v>85</v>
      </c>
      <c r="Q60" s="97">
        <v>27</v>
      </c>
      <c r="R60" s="98">
        <f t="shared" si="11"/>
        <v>96.428571428571431</v>
      </c>
      <c r="S60" s="99">
        <f t="shared" si="12"/>
        <v>95.027380952380966</v>
      </c>
      <c r="T60" s="89" t="s">
        <v>13</v>
      </c>
      <c r="U60" s="75" t="str">
        <f>VLOOKUP(S60,$T$4:$U$10,2)</f>
        <v>A</v>
      </c>
      <c r="V60" s="16" t="s">
        <v>81</v>
      </c>
      <c r="W60" s="14">
        <v>13520115</v>
      </c>
      <c r="X60" s="14">
        <v>40</v>
      </c>
      <c r="Y60" s="2"/>
    </row>
    <row r="61" spans="1:25" ht="14.5" x14ac:dyDescent="0.35">
      <c r="A61" s="14">
        <v>41</v>
      </c>
      <c r="B61" s="14">
        <v>13520118</v>
      </c>
      <c r="C61" s="13" t="s">
        <v>82</v>
      </c>
      <c r="D61" s="15" t="s">
        <v>2</v>
      </c>
      <c r="E61" s="85">
        <f>VLOOKUP(B61,Summary_Nilai_Tugas!$B$2:$I$172,3,FALSE)</f>
        <v>100</v>
      </c>
      <c r="F61" s="85">
        <f>VLOOKUP(B61,Summary_Nilai_Tugas!$B$2:$I$172,5,FALSE)</f>
        <v>105</v>
      </c>
      <c r="G61" s="85">
        <f>VLOOKUP(B61,Summary_Nilai_Tugas!$B$2:$I$172,7,FALSE)</f>
        <v>101</v>
      </c>
      <c r="H61" s="91">
        <f t="shared" si="9"/>
        <v>102</v>
      </c>
      <c r="I61" s="85">
        <f>VLOOKUP(B61,Summary_Nilai_Tugas!$B$2:$I$172,4,FALSE)</f>
        <v>105</v>
      </c>
      <c r="J61" s="85">
        <f>VLOOKUP(B61,Summary_Nilai_Tugas!$B$2:$I$172,6,FALSE)</f>
        <v>98</v>
      </c>
      <c r="K61" s="85">
        <f>VLOOKUP(B61,Summary_Nilai_Tugas!$B$2:$I$172,8,FALSE)</f>
        <v>106</v>
      </c>
      <c r="L61" s="92">
        <f t="shared" si="10"/>
        <v>103</v>
      </c>
      <c r="M61" s="93">
        <v>74</v>
      </c>
      <c r="N61" s="94">
        <f>VLOOKUP(B61,UAS_IF2211!$B$6:$S$176,18,FALSE)</f>
        <v>54</v>
      </c>
      <c r="O61" s="95" t="s">
        <v>13</v>
      </c>
      <c r="P61" s="96">
        <f t="shared" ref="P61:P63" si="21">5+IF(O61="A",85,IF(O61="AB",80,IF(O61="B",75,70)))</f>
        <v>90</v>
      </c>
      <c r="Q61" s="97">
        <v>27</v>
      </c>
      <c r="R61" s="98">
        <f t="shared" si="11"/>
        <v>96.428571428571431</v>
      </c>
      <c r="S61" s="99">
        <f t="shared" si="12"/>
        <v>81.510714285714286</v>
      </c>
      <c r="T61" s="89" t="s">
        <v>10</v>
      </c>
      <c r="U61" s="75" t="str">
        <f>VLOOKUP(S61,$T$4:$U$10,2)</f>
        <v>AB</v>
      </c>
      <c r="V61" s="16" t="s">
        <v>82</v>
      </c>
      <c r="W61" s="14">
        <v>13520118</v>
      </c>
      <c r="X61" s="14">
        <v>41</v>
      </c>
      <c r="Y61" s="2"/>
    </row>
    <row r="62" spans="1:25" ht="14.5" x14ac:dyDescent="0.35">
      <c r="A62" s="14">
        <v>42</v>
      </c>
      <c r="B62" s="14">
        <v>13520121</v>
      </c>
      <c r="C62" s="13" t="s">
        <v>83</v>
      </c>
      <c r="D62" s="15" t="s">
        <v>2</v>
      </c>
      <c r="E62" s="85">
        <f>VLOOKUP(B62,Summary_Nilai_Tugas!$B$2:$I$172,3,FALSE)</f>
        <v>82</v>
      </c>
      <c r="F62" s="85">
        <f>VLOOKUP(B62,Summary_Nilai_Tugas!$B$2:$I$172,5,FALSE)</f>
        <v>105</v>
      </c>
      <c r="G62" s="85">
        <f>VLOOKUP(B62,Summary_Nilai_Tugas!$B$2:$I$172,7,FALSE)</f>
        <v>86</v>
      </c>
      <c r="H62" s="91">
        <f t="shared" si="9"/>
        <v>91</v>
      </c>
      <c r="I62" s="85">
        <f>VLOOKUP(B62,Summary_Nilai_Tugas!$B$2:$I$172,4,FALSE)</f>
        <v>105</v>
      </c>
      <c r="J62" s="85">
        <f>VLOOKUP(B62,Summary_Nilai_Tugas!$B$2:$I$172,6,FALSE)</f>
        <v>93</v>
      </c>
      <c r="K62" s="85">
        <f>VLOOKUP(B62,Summary_Nilai_Tugas!$B$2:$I$172,8,FALSE)</f>
        <v>109</v>
      </c>
      <c r="L62" s="92">
        <f t="shared" si="10"/>
        <v>102.33333333333333</v>
      </c>
      <c r="M62" s="93">
        <v>64.5</v>
      </c>
      <c r="N62" s="94">
        <f>VLOOKUP(B62,UAS_IF2211!$B$6:$S$176,18,FALSE)</f>
        <v>48.5</v>
      </c>
      <c r="O62" s="95" t="s">
        <v>11</v>
      </c>
      <c r="P62" s="96">
        <f t="shared" si="21"/>
        <v>85</v>
      </c>
      <c r="Q62" s="97">
        <v>26</v>
      </c>
      <c r="R62" s="98">
        <f t="shared" si="11"/>
        <v>92.857142857142861</v>
      </c>
      <c r="S62" s="99">
        <f t="shared" si="12"/>
        <v>74.900595238095249</v>
      </c>
      <c r="T62" s="89" t="s">
        <v>11</v>
      </c>
      <c r="U62" s="75" t="str">
        <f>VLOOKUP(S62,$T$4:$U$10,2)</f>
        <v>B</v>
      </c>
      <c r="V62" s="16" t="s">
        <v>83</v>
      </c>
      <c r="W62" s="14">
        <v>13520121</v>
      </c>
      <c r="X62" s="14">
        <v>42</v>
      </c>
      <c r="Y62" s="2"/>
    </row>
    <row r="63" spans="1:25" ht="14.5" x14ac:dyDescent="0.35">
      <c r="A63" s="14">
        <v>43</v>
      </c>
      <c r="B63" s="14">
        <v>13520124</v>
      </c>
      <c r="C63" s="13" t="s">
        <v>84</v>
      </c>
      <c r="D63" s="15" t="s">
        <v>2</v>
      </c>
      <c r="E63" s="85">
        <f>VLOOKUP(B63,Summary_Nilai_Tugas!$B$2:$I$172,3,FALSE)</f>
        <v>100</v>
      </c>
      <c r="F63" s="85">
        <f>VLOOKUP(B63,Summary_Nilai_Tugas!$B$2:$I$172,5,FALSE)</f>
        <v>105</v>
      </c>
      <c r="G63" s="85">
        <f>VLOOKUP(B63,Summary_Nilai_Tugas!$B$2:$I$172,7,FALSE)</f>
        <v>105</v>
      </c>
      <c r="H63" s="91">
        <f t="shared" si="9"/>
        <v>103.33333333333333</v>
      </c>
      <c r="I63" s="85">
        <f>VLOOKUP(B63,Summary_Nilai_Tugas!$B$2:$I$172,4,FALSE)</f>
        <v>105</v>
      </c>
      <c r="J63" s="85">
        <f>VLOOKUP(B63,Summary_Nilai_Tugas!$B$2:$I$172,6,FALSE)</f>
        <v>108</v>
      </c>
      <c r="K63" s="85">
        <f>VLOOKUP(B63,Summary_Nilai_Tugas!$B$2:$I$172,8,FALSE)</f>
        <v>112</v>
      </c>
      <c r="L63" s="92">
        <f t="shared" si="10"/>
        <v>108.33333333333333</v>
      </c>
      <c r="M63" s="93">
        <v>71.5</v>
      </c>
      <c r="N63" s="94">
        <f>VLOOKUP(B63,UAS_IF2211!$B$6:$S$176,18,FALSE)</f>
        <v>67.5</v>
      </c>
      <c r="O63" s="95" t="s">
        <v>13</v>
      </c>
      <c r="P63" s="96">
        <f t="shared" si="21"/>
        <v>90</v>
      </c>
      <c r="Q63" s="97">
        <v>27</v>
      </c>
      <c r="R63" s="98">
        <f t="shared" si="11"/>
        <v>96.428571428571431</v>
      </c>
      <c r="S63" s="99">
        <f t="shared" si="12"/>
        <v>85.731547619047632</v>
      </c>
      <c r="T63" s="89" t="s">
        <v>11</v>
      </c>
      <c r="U63" s="75" t="str">
        <f>VLOOKUP(S63,$T$4:$U$10,2)</f>
        <v>A</v>
      </c>
      <c r="V63" s="16" t="s">
        <v>84</v>
      </c>
      <c r="W63" s="14">
        <v>13520124</v>
      </c>
      <c r="X63" s="14">
        <v>43</v>
      </c>
      <c r="Y63" s="2"/>
    </row>
    <row r="64" spans="1:25" ht="14.5" x14ac:dyDescent="0.35">
      <c r="A64" s="14">
        <v>44</v>
      </c>
      <c r="B64" s="14">
        <v>13520127</v>
      </c>
      <c r="C64" s="13" t="s">
        <v>85</v>
      </c>
      <c r="D64" s="15" t="s">
        <v>2</v>
      </c>
      <c r="E64" s="85">
        <f>VLOOKUP(B64,Summary_Nilai_Tugas!$B$2:$I$172,3,FALSE)</f>
        <v>93</v>
      </c>
      <c r="F64" s="85">
        <f>VLOOKUP(B64,Summary_Nilai_Tugas!$B$2:$I$172,5,FALSE)</f>
        <v>80</v>
      </c>
      <c r="G64" s="85">
        <f>VLOOKUP(B64,Summary_Nilai_Tugas!$B$2:$I$172,7,FALSE)</f>
        <v>99</v>
      </c>
      <c r="H64" s="91">
        <f t="shared" si="9"/>
        <v>90.666666666666671</v>
      </c>
      <c r="I64" s="85">
        <f>VLOOKUP(B64,Summary_Nilai_Tugas!$B$2:$I$172,4,FALSE)</f>
        <v>92</v>
      </c>
      <c r="J64" s="85">
        <f>VLOOKUP(B64,Summary_Nilai_Tugas!$B$2:$I$172,6,FALSE)</f>
        <v>96</v>
      </c>
      <c r="K64" s="85">
        <f>VLOOKUP(B64,Summary_Nilai_Tugas!$B$2:$I$172,8,FALSE)</f>
        <v>112</v>
      </c>
      <c r="L64" s="92">
        <f t="shared" si="10"/>
        <v>100</v>
      </c>
      <c r="M64" s="93">
        <v>65.5</v>
      </c>
      <c r="N64" s="94">
        <f>VLOOKUP(B64,UAS_IF2211!$B$6:$S$176,18,FALSE)</f>
        <v>77.5</v>
      </c>
      <c r="O64" s="95" t="s">
        <v>10</v>
      </c>
      <c r="P64" s="96">
        <f>IF(O64="A",85,IF(O64="AB",80,IF(O64="B",75,70)))</f>
        <v>75</v>
      </c>
      <c r="Q64" s="97">
        <v>26</v>
      </c>
      <c r="R64" s="98">
        <f t="shared" si="11"/>
        <v>92.857142857142861</v>
      </c>
      <c r="S64" s="99">
        <f t="shared" si="12"/>
        <v>81.742261904761918</v>
      </c>
      <c r="T64" s="89" t="s">
        <v>11</v>
      </c>
      <c r="U64" s="75" t="str">
        <f>VLOOKUP(S64,$T$4:$U$10,2)</f>
        <v>AB</v>
      </c>
      <c r="V64" s="16" t="s">
        <v>85</v>
      </c>
      <c r="W64" s="14">
        <v>13520127</v>
      </c>
      <c r="X64" s="14">
        <v>44</v>
      </c>
      <c r="Y64" s="2"/>
    </row>
    <row r="65" spans="1:25" ht="14.5" x14ac:dyDescent="0.35">
      <c r="A65" s="14">
        <v>45</v>
      </c>
      <c r="B65" s="14">
        <v>13520130</v>
      </c>
      <c r="C65" s="13" t="s">
        <v>86</v>
      </c>
      <c r="D65" s="15" t="s">
        <v>2</v>
      </c>
      <c r="E65" s="85">
        <f>VLOOKUP(B65,Summary_Nilai_Tugas!$B$2:$I$172,3,FALSE)</f>
        <v>99</v>
      </c>
      <c r="F65" s="85">
        <f>VLOOKUP(B65,Summary_Nilai_Tugas!$B$2:$I$172,5,FALSE)</f>
        <v>105</v>
      </c>
      <c r="G65" s="85">
        <f>VLOOKUP(B65,Summary_Nilai_Tugas!$B$2:$I$172,7,FALSE)</f>
        <v>108</v>
      </c>
      <c r="H65" s="91">
        <f t="shared" si="9"/>
        <v>104</v>
      </c>
      <c r="I65" s="85">
        <f>VLOOKUP(B65,Summary_Nilai_Tugas!$B$2:$I$172,4,FALSE)</f>
        <v>105</v>
      </c>
      <c r="J65" s="85">
        <f>VLOOKUP(B65,Summary_Nilai_Tugas!$B$2:$I$172,6,FALSE)</f>
        <v>100</v>
      </c>
      <c r="K65" s="85">
        <f>VLOOKUP(B65,Summary_Nilai_Tugas!$B$2:$I$172,8,FALSE)</f>
        <v>115</v>
      </c>
      <c r="L65" s="92">
        <f t="shared" si="10"/>
        <v>106.66666666666667</v>
      </c>
      <c r="M65" s="93">
        <v>0</v>
      </c>
      <c r="N65" s="94">
        <f>VLOOKUP(B65,UAS_IF2211!$B$6:$S$176,18,FALSE)</f>
        <v>0</v>
      </c>
      <c r="O65" s="100" t="s">
        <v>87</v>
      </c>
      <c r="P65" s="101">
        <v>0</v>
      </c>
      <c r="Q65" s="97">
        <v>27</v>
      </c>
      <c r="R65" s="98">
        <f t="shared" si="11"/>
        <v>96.428571428571431</v>
      </c>
      <c r="S65" s="99">
        <f t="shared" si="12"/>
        <v>44.544047619047625</v>
      </c>
      <c r="T65" s="89"/>
      <c r="U65" s="75" t="s">
        <v>6</v>
      </c>
      <c r="V65" s="16" t="s">
        <v>86</v>
      </c>
      <c r="W65" s="14">
        <v>13520130</v>
      </c>
      <c r="X65" s="14">
        <v>45</v>
      </c>
      <c r="Y65" s="12"/>
    </row>
    <row r="66" spans="1:25" ht="14.5" x14ac:dyDescent="0.35">
      <c r="A66" s="14">
        <v>46</v>
      </c>
      <c r="B66" s="14">
        <v>13520133</v>
      </c>
      <c r="C66" s="13" t="s">
        <v>88</v>
      </c>
      <c r="D66" s="15" t="s">
        <v>2</v>
      </c>
      <c r="E66" s="85">
        <f>VLOOKUP(B66,Summary_Nilai_Tugas!$B$2:$I$172,3,FALSE)</f>
        <v>96</v>
      </c>
      <c r="F66" s="85">
        <f>VLOOKUP(B66,Summary_Nilai_Tugas!$B$2:$I$172,5,FALSE)</f>
        <v>105</v>
      </c>
      <c r="G66" s="85">
        <f>VLOOKUP(B66,Summary_Nilai_Tugas!$B$2:$I$172,7,FALSE)</f>
        <v>99</v>
      </c>
      <c r="H66" s="91">
        <f t="shared" si="9"/>
        <v>100</v>
      </c>
      <c r="I66" s="85">
        <f>VLOOKUP(B66,Summary_Nilai_Tugas!$B$2:$I$172,4,FALSE)</f>
        <v>100</v>
      </c>
      <c r="J66" s="85">
        <f>VLOOKUP(B66,Summary_Nilai_Tugas!$B$2:$I$172,6,FALSE)</f>
        <v>102</v>
      </c>
      <c r="K66" s="85">
        <f>VLOOKUP(B66,Summary_Nilai_Tugas!$B$2:$I$172,8,FALSE)</f>
        <v>77</v>
      </c>
      <c r="L66" s="92">
        <f t="shared" si="10"/>
        <v>93</v>
      </c>
      <c r="M66" s="93">
        <v>87</v>
      </c>
      <c r="N66" s="94">
        <f>VLOOKUP(B66,UAS_IF2211!$B$6:$S$176,18,FALSE)</f>
        <v>76.5</v>
      </c>
      <c r="O66" s="95" t="s">
        <v>13</v>
      </c>
      <c r="P66" s="96">
        <f t="shared" ref="P66:P69" si="22">5+IF(O66="A",85,IF(O66="AB",80,IF(O66="B",75,70)))</f>
        <v>90</v>
      </c>
      <c r="Q66" s="97">
        <v>27</v>
      </c>
      <c r="R66" s="98">
        <f t="shared" si="11"/>
        <v>96.428571428571431</v>
      </c>
      <c r="S66" s="99">
        <f t="shared" si="12"/>
        <v>88.429464285714289</v>
      </c>
      <c r="T66" s="89" t="s">
        <v>11</v>
      </c>
      <c r="U66" s="75" t="str">
        <f>VLOOKUP(S66,$T$4:$U$10,2)</f>
        <v>A</v>
      </c>
      <c r="V66" s="16" t="s">
        <v>88</v>
      </c>
      <c r="W66" s="14">
        <v>13520133</v>
      </c>
      <c r="X66" s="14">
        <v>46</v>
      </c>
      <c r="Y66" s="2"/>
    </row>
    <row r="67" spans="1:25" ht="14.5" x14ac:dyDescent="0.35">
      <c r="A67" s="14">
        <v>47</v>
      </c>
      <c r="B67" s="14">
        <v>13520136</v>
      </c>
      <c r="C67" s="13" t="s">
        <v>89</v>
      </c>
      <c r="D67" s="15" t="s">
        <v>2</v>
      </c>
      <c r="E67" s="85">
        <v>100</v>
      </c>
      <c r="F67" s="85">
        <f>VLOOKUP(B67,Summary_Nilai_Tugas!$B$2:$I$172,5,FALSE)</f>
        <v>105</v>
      </c>
      <c r="G67" s="85">
        <f>VLOOKUP(B67,Summary_Nilai_Tugas!$B$2:$I$172,7,FALSE)</f>
        <v>110</v>
      </c>
      <c r="H67" s="91">
        <f t="shared" si="9"/>
        <v>105</v>
      </c>
      <c r="I67" s="85">
        <f>VLOOKUP(B67,Summary_Nilai_Tugas!$B$2:$I$172,4,FALSE)</f>
        <v>91</v>
      </c>
      <c r="J67" s="85">
        <f>VLOOKUP(B67,Summary_Nilai_Tugas!$B$2:$I$172,6,FALSE)</f>
        <v>100</v>
      </c>
      <c r="K67" s="85">
        <f>VLOOKUP(B67,Summary_Nilai_Tugas!$B$2:$I$172,8,FALSE)</f>
        <v>107</v>
      </c>
      <c r="L67" s="92">
        <f t="shared" si="10"/>
        <v>99.333333333333329</v>
      </c>
      <c r="M67" s="93">
        <v>68</v>
      </c>
      <c r="N67" s="94">
        <f>VLOOKUP(B67,UAS_IF2211!$B$6:$S$176,18,FALSE)</f>
        <v>66.5</v>
      </c>
      <c r="O67" s="95" t="s">
        <v>11</v>
      </c>
      <c r="P67" s="96">
        <f t="shared" si="22"/>
        <v>85</v>
      </c>
      <c r="Q67" s="97">
        <v>26</v>
      </c>
      <c r="R67" s="98">
        <f t="shared" si="11"/>
        <v>92.857142857142861</v>
      </c>
      <c r="S67" s="99">
        <f t="shared" si="12"/>
        <v>82.744345238095235</v>
      </c>
      <c r="T67" s="89" t="s">
        <v>11</v>
      </c>
      <c r="U67" s="75" t="str">
        <f>VLOOKUP(S67,$T$4:$U$10,2)</f>
        <v>A</v>
      </c>
      <c r="V67" s="16" t="s">
        <v>89</v>
      </c>
      <c r="W67" s="14">
        <v>13520136</v>
      </c>
      <c r="X67" s="14">
        <v>47</v>
      </c>
      <c r="Y67" s="2"/>
    </row>
    <row r="68" spans="1:25" ht="14.5" x14ac:dyDescent="0.35">
      <c r="A68" s="14">
        <v>48</v>
      </c>
      <c r="B68" s="14">
        <v>13520139</v>
      </c>
      <c r="C68" s="13" t="s">
        <v>90</v>
      </c>
      <c r="D68" s="15" t="s">
        <v>2</v>
      </c>
      <c r="E68" s="85">
        <f>VLOOKUP(B68,Summary_Nilai_Tugas!$B$2:$I$172,3,FALSE)</f>
        <v>99</v>
      </c>
      <c r="F68" s="85">
        <f>VLOOKUP(B68,Summary_Nilai_Tugas!$B$2:$I$172,5,FALSE)</f>
        <v>105</v>
      </c>
      <c r="G68" s="85">
        <f>VLOOKUP(B68,Summary_Nilai_Tugas!$B$2:$I$172,7,FALSE)</f>
        <v>110</v>
      </c>
      <c r="H68" s="91">
        <f t="shared" si="9"/>
        <v>104.66666666666667</v>
      </c>
      <c r="I68" s="85">
        <f>VLOOKUP(B68,Summary_Nilai_Tugas!$B$2:$I$172,4,FALSE)</f>
        <v>105</v>
      </c>
      <c r="J68" s="85">
        <f>VLOOKUP(B68,Summary_Nilai_Tugas!$B$2:$I$172,6,FALSE)</f>
        <v>108</v>
      </c>
      <c r="K68" s="85">
        <f>VLOOKUP(B68,Summary_Nilai_Tugas!$B$2:$I$172,8,FALSE)</f>
        <v>104</v>
      </c>
      <c r="L68" s="92">
        <f t="shared" si="10"/>
        <v>105.66666666666667</v>
      </c>
      <c r="M68" s="93">
        <v>37.5</v>
      </c>
      <c r="N68" s="94">
        <f>VLOOKUP(B68,UAS_IF2211!$B$6:$S$176,18,FALSE)</f>
        <v>78.5</v>
      </c>
      <c r="O68" s="95" t="s">
        <v>13</v>
      </c>
      <c r="P68" s="96">
        <f t="shared" si="22"/>
        <v>90</v>
      </c>
      <c r="Q68" s="97">
        <v>27</v>
      </c>
      <c r="R68" s="98">
        <f t="shared" si="11"/>
        <v>96.428571428571431</v>
      </c>
      <c r="S68" s="99">
        <f t="shared" si="12"/>
        <v>79.427380952380972</v>
      </c>
      <c r="T68" s="89" t="s">
        <v>10</v>
      </c>
      <c r="U68" s="75" t="str">
        <f>VLOOKUP(S68,$T$4:$U$10,2)</f>
        <v>AB</v>
      </c>
      <c r="V68" s="16" t="s">
        <v>90</v>
      </c>
      <c r="W68" s="14">
        <v>13520139</v>
      </c>
      <c r="X68" s="14">
        <v>48</v>
      </c>
      <c r="Y68" s="2"/>
    </row>
    <row r="69" spans="1:25" ht="14.5" x14ac:dyDescent="0.35">
      <c r="A69" s="14">
        <v>49</v>
      </c>
      <c r="B69" s="14">
        <v>13520142</v>
      </c>
      <c r="C69" s="13" t="s">
        <v>91</v>
      </c>
      <c r="D69" s="15" t="s">
        <v>2</v>
      </c>
      <c r="E69" s="85">
        <f>VLOOKUP(B69,Summary_Nilai_Tugas!$B$2:$I$172,3,FALSE)</f>
        <v>99</v>
      </c>
      <c r="F69" s="85">
        <f>VLOOKUP(B69,Summary_Nilai_Tugas!$B$2:$I$172,5,FALSE)</f>
        <v>105</v>
      </c>
      <c r="G69" s="85">
        <f>VLOOKUP(B69,Summary_Nilai_Tugas!$B$2:$I$172,7,FALSE)</f>
        <v>99</v>
      </c>
      <c r="H69" s="91">
        <f t="shared" si="9"/>
        <v>101</v>
      </c>
      <c r="I69" s="85">
        <f>VLOOKUP(B69,Summary_Nilai_Tugas!$B$2:$I$172,4,FALSE)</f>
        <v>105</v>
      </c>
      <c r="J69" s="85">
        <f>VLOOKUP(B69,Summary_Nilai_Tugas!$B$2:$I$172,6,FALSE)</f>
        <v>110</v>
      </c>
      <c r="K69" s="85">
        <f>VLOOKUP(B69,Summary_Nilai_Tugas!$B$2:$I$172,8,FALSE)</f>
        <v>105</v>
      </c>
      <c r="L69" s="92">
        <f t="shared" si="10"/>
        <v>106.66666666666667</v>
      </c>
      <c r="M69" s="93">
        <v>67</v>
      </c>
      <c r="N69" s="94">
        <f>VLOOKUP(B69,UAS_IF2211!$B$6:$S$176,18,FALSE)</f>
        <v>56</v>
      </c>
      <c r="O69" s="95" t="s">
        <v>13</v>
      </c>
      <c r="P69" s="96">
        <f t="shared" si="22"/>
        <v>90</v>
      </c>
      <c r="Q69" s="97">
        <v>25</v>
      </c>
      <c r="R69" s="98">
        <f t="shared" si="11"/>
        <v>89.285714285714292</v>
      </c>
      <c r="S69" s="99">
        <f t="shared" si="12"/>
        <v>80.552976190476201</v>
      </c>
      <c r="T69" s="89" t="s">
        <v>10</v>
      </c>
      <c r="U69" s="75" t="str">
        <f>VLOOKUP(S69,$T$4:$U$10,2)</f>
        <v>AB</v>
      </c>
      <c r="V69" s="16" t="s">
        <v>91</v>
      </c>
      <c r="W69" s="14">
        <v>13520142</v>
      </c>
      <c r="X69" s="14">
        <v>49</v>
      </c>
      <c r="Y69" s="2"/>
    </row>
    <row r="70" spans="1:25" ht="14.5" x14ac:dyDescent="0.35">
      <c r="A70" s="14">
        <v>50</v>
      </c>
      <c r="B70" s="14">
        <v>13520145</v>
      </c>
      <c r="C70" s="13" t="s">
        <v>92</v>
      </c>
      <c r="D70" s="15" t="s">
        <v>2</v>
      </c>
      <c r="E70" s="85">
        <f>VLOOKUP(B70,Summary_Nilai_Tugas!$B$2:$I$172,3,FALSE)</f>
        <v>81</v>
      </c>
      <c r="F70" s="85">
        <f>VLOOKUP(B70,Summary_Nilai_Tugas!$B$2:$I$172,5,FALSE)</f>
        <v>100</v>
      </c>
      <c r="G70" s="85">
        <f>VLOOKUP(B70,Summary_Nilai_Tugas!$B$2:$I$172,7,FALSE)</f>
        <v>99</v>
      </c>
      <c r="H70" s="91">
        <f t="shared" si="9"/>
        <v>93.333333333333329</v>
      </c>
      <c r="I70" s="85">
        <f>VLOOKUP(B70,Summary_Nilai_Tugas!$B$2:$I$172,4,FALSE)</f>
        <v>94</v>
      </c>
      <c r="J70" s="85">
        <f>VLOOKUP(B70,Summary_Nilai_Tugas!$B$2:$I$172,6,FALSE)</f>
        <v>78</v>
      </c>
      <c r="K70" s="85">
        <f>VLOOKUP(B70,Summary_Nilai_Tugas!$B$2:$I$172,8,FALSE)</f>
        <v>105</v>
      </c>
      <c r="L70" s="92">
        <f t="shared" si="10"/>
        <v>92.333333333333329</v>
      </c>
      <c r="M70" s="93">
        <v>54</v>
      </c>
      <c r="N70" s="94">
        <f>VLOOKUP(B70,UAS_IF2211!$B$6:$S$176,18,FALSE)</f>
        <v>40</v>
      </c>
      <c r="O70" s="95" t="s">
        <v>10</v>
      </c>
      <c r="P70" s="96">
        <f>IF(O70="A",85,IF(O70="AB",80,IF(O70="B",75,70)))</f>
        <v>75</v>
      </c>
      <c r="Q70" s="97">
        <v>26</v>
      </c>
      <c r="R70" s="98">
        <f t="shared" si="11"/>
        <v>92.857142857142861</v>
      </c>
      <c r="S70" s="99">
        <f t="shared" si="12"/>
        <v>67.879761904761907</v>
      </c>
      <c r="T70" s="89" t="s">
        <v>7</v>
      </c>
      <c r="U70" s="75" t="str">
        <f>VLOOKUP(S70,$T$4:$U$10,2)</f>
        <v>BC</v>
      </c>
      <c r="V70" s="16" t="s">
        <v>92</v>
      </c>
      <c r="W70" s="14">
        <v>13520145</v>
      </c>
      <c r="X70" s="14">
        <v>50</v>
      </c>
      <c r="Y70" s="2"/>
    </row>
    <row r="71" spans="1:25" ht="14.5" x14ac:dyDescent="0.35">
      <c r="A71" s="14">
        <v>51</v>
      </c>
      <c r="B71" s="14">
        <v>13520148</v>
      </c>
      <c r="C71" s="13" t="s">
        <v>93</v>
      </c>
      <c r="D71" s="15" t="s">
        <v>2</v>
      </c>
      <c r="E71" s="85">
        <f>VLOOKUP(B71,Summary_Nilai_Tugas!$B$2:$I$172,3,FALSE)</f>
        <v>87</v>
      </c>
      <c r="F71" s="85">
        <f>VLOOKUP(B71,Summary_Nilai_Tugas!$B$2:$I$172,5,FALSE)</f>
        <v>85</v>
      </c>
      <c r="G71" s="85">
        <f>VLOOKUP(B71,Summary_Nilai_Tugas!$B$2:$I$172,7,FALSE)</f>
        <v>100</v>
      </c>
      <c r="H71" s="91">
        <f t="shared" si="9"/>
        <v>90.666666666666671</v>
      </c>
      <c r="I71" s="85">
        <f>VLOOKUP(B71,Summary_Nilai_Tugas!$B$2:$I$172,4,FALSE)</f>
        <v>100</v>
      </c>
      <c r="J71" s="85">
        <f>VLOOKUP(B71,Summary_Nilai_Tugas!$B$2:$I$172,6,FALSE)</f>
        <v>98</v>
      </c>
      <c r="K71" s="85">
        <f>VLOOKUP(B71,Summary_Nilai_Tugas!$B$2:$I$172,8,FALSE)</f>
        <v>105</v>
      </c>
      <c r="L71" s="92">
        <f t="shared" si="10"/>
        <v>101</v>
      </c>
      <c r="M71" s="93">
        <v>64</v>
      </c>
      <c r="N71" s="94">
        <f>VLOOKUP(B71,UAS_IF2211!$B$6:$S$176,18,FALSE)</f>
        <v>44</v>
      </c>
      <c r="O71" s="95" t="s">
        <v>10</v>
      </c>
      <c r="P71" s="96">
        <f t="shared" ref="P71:P77" si="23">5+IF(O71="A",85,IF(O71="AB",80,IF(O71="B",75,70)))</f>
        <v>80</v>
      </c>
      <c r="Q71" s="97">
        <v>27</v>
      </c>
      <c r="R71" s="98">
        <f t="shared" si="11"/>
        <v>96.428571428571431</v>
      </c>
      <c r="S71" s="99">
        <f t="shared" si="12"/>
        <v>73.094047619047629</v>
      </c>
      <c r="T71" s="89" t="s">
        <v>13</v>
      </c>
      <c r="U71" s="75" t="str">
        <f>VLOOKUP(S71,$T$4:$U$10,2)</f>
        <v>B</v>
      </c>
      <c r="V71" s="16" t="s">
        <v>93</v>
      </c>
      <c r="W71" s="14">
        <v>13520148</v>
      </c>
      <c r="X71" s="14">
        <v>51</v>
      </c>
      <c r="Y71" s="2"/>
    </row>
    <row r="72" spans="1:25" ht="14.5" x14ac:dyDescent="0.35">
      <c r="A72" s="14">
        <v>52</v>
      </c>
      <c r="B72" s="14">
        <v>13520151</v>
      </c>
      <c r="C72" s="13" t="s">
        <v>94</v>
      </c>
      <c r="D72" s="15" t="s">
        <v>2</v>
      </c>
      <c r="E72" s="85">
        <f>VLOOKUP(B72,Summary_Nilai_Tugas!$B$2:$I$172,3,FALSE)</f>
        <v>99</v>
      </c>
      <c r="F72" s="85">
        <f>VLOOKUP(B72,Summary_Nilai_Tugas!$B$2:$I$172,5,FALSE)</f>
        <v>105</v>
      </c>
      <c r="G72" s="85">
        <f>VLOOKUP(B72,Summary_Nilai_Tugas!$B$2:$I$172,7,FALSE)</f>
        <v>100</v>
      </c>
      <c r="H72" s="91">
        <f t="shared" si="9"/>
        <v>101.33333333333333</v>
      </c>
      <c r="I72" s="85">
        <f>VLOOKUP(B72,Summary_Nilai_Tugas!$B$2:$I$172,4,FALSE)</f>
        <v>103</v>
      </c>
      <c r="J72" s="85">
        <f>VLOOKUP(B72,Summary_Nilai_Tugas!$B$2:$I$172,6,FALSE)</f>
        <v>101</v>
      </c>
      <c r="K72" s="85">
        <f>VLOOKUP(B72,Summary_Nilai_Tugas!$B$2:$I$172,8,FALSE)</f>
        <v>110</v>
      </c>
      <c r="L72" s="92">
        <f t="shared" si="10"/>
        <v>104.66666666666667</v>
      </c>
      <c r="M72" s="93">
        <v>86</v>
      </c>
      <c r="N72" s="94">
        <f>VLOOKUP(B72,UAS_IF2211!$B$6:$S$176,18,FALSE)</f>
        <v>82.5</v>
      </c>
      <c r="O72" s="95" t="s">
        <v>11</v>
      </c>
      <c r="P72" s="96">
        <f t="shared" si="23"/>
        <v>85</v>
      </c>
      <c r="Q72" s="97">
        <v>26</v>
      </c>
      <c r="R72" s="98">
        <f t="shared" si="11"/>
        <v>92.857142857142861</v>
      </c>
      <c r="S72" s="99">
        <f t="shared" si="12"/>
        <v>92.002678571428575</v>
      </c>
      <c r="T72" s="89" t="s">
        <v>13</v>
      </c>
      <c r="U72" s="75" t="str">
        <f>VLOOKUP(S72,$T$4:$U$10,2)</f>
        <v>A</v>
      </c>
      <c r="V72" s="16" t="s">
        <v>94</v>
      </c>
      <c r="W72" s="14">
        <v>13520151</v>
      </c>
      <c r="X72" s="14">
        <v>52</v>
      </c>
      <c r="Y72" s="2"/>
    </row>
    <row r="73" spans="1:25" ht="14.5" x14ac:dyDescent="0.35">
      <c r="A73" s="14">
        <v>53</v>
      </c>
      <c r="B73" s="14">
        <v>13520154</v>
      </c>
      <c r="C73" s="13" t="s">
        <v>95</v>
      </c>
      <c r="D73" s="15" t="s">
        <v>2</v>
      </c>
      <c r="E73" s="85">
        <f>VLOOKUP(B73,Summary_Nilai_Tugas!$B$2:$I$172,3,FALSE)</f>
        <v>98</v>
      </c>
      <c r="F73" s="85">
        <f>VLOOKUP(B73,Summary_Nilai_Tugas!$B$2:$I$172,5,FALSE)</f>
        <v>104.99</v>
      </c>
      <c r="G73" s="85">
        <f>VLOOKUP(B73,Summary_Nilai_Tugas!$B$2:$I$172,7,FALSE)</f>
        <v>110</v>
      </c>
      <c r="H73" s="91">
        <f t="shared" si="9"/>
        <v>104.33</v>
      </c>
      <c r="I73" s="85">
        <f>VLOOKUP(B73,Summary_Nilai_Tugas!$B$2:$I$172,4,FALSE)</f>
        <v>100</v>
      </c>
      <c r="J73" s="85">
        <f>VLOOKUP(B73,Summary_Nilai_Tugas!$B$2:$I$172,6,FALSE)</f>
        <v>105</v>
      </c>
      <c r="K73" s="85">
        <f>VLOOKUP(B73,Summary_Nilai_Tugas!$B$2:$I$172,8,FALSE)</f>
        <v>110</v>
      </c>
      <c r="L73" s="92">
        <f t="shared" si="10"/>
        <v>105</v>
      </c>
      <c r="M73" s="93">
        <v>82.5</v>
      </c>
      <c r="N73" s="94">
        <f>VLOOKUP(B73,UAS_IF2211!$B$6:$S$176,18,FALSE)</f>
        <v>64</v>
      </c>
      <c r="O73" s="95" t="s">
        <v>13</v>
      </c>
      <c r="P73" s="96">
        <f t="shared" si="23"/>
        <v>90</v>
      </c>
      <c r="Q73" s="97">
        <v>26</v>
      </c>
      <c r="R73" s="98">
        <f t="shared" si="11"/>
        <v>92.857142857142861</v>
      </c>
      <c r="S73" s="99">
        <f t="shared" si="12"/>
        <v>87.143678571428566</v>
      </c>
      <c r="T73" s="89" t="s">
        <v>13</v>
      </c>
      <c r="U73" s="75" t="str">
        <f>VLOOKUP(S73,$T$4:$U$10,2)</f>
        <v>A</v>
      </c>
      <c r="V73" s="16" t="s">
        <v>95</v>
      </c>
      <c r="W73" s="14">
        <v>13520154</v>
      </c>
      <c r="X73" s="14">
        <v>53</v>
      </c>
      <c r="Y73" s="2"/>
    </row>
    <row r="74" spans="1:25" ht="14.5" x14ac:dyDescent="0.35">
      <c r="A74" s="14">
        <v>54</v>
      </c>
      <c r="B74" s="14">
        <v>13520157</v>
      </c>
      <c r="C74" s="13" t="s">
        <v>96</v>
      </c>
      <c r="D74" s="15" t="s">
        <v>2</v>
      </c>
      <c r="E74" s="85">
        <f>VLOOKUP(B74,Summary_Nilai_Tugas!$B$2:$I$172,3,FALSE)</f>
        <v>97</v>
      </c>
      <c r="F74" s="85">
        <f>VLOOKUP(B74,Summary_Nilai_Tugas!$B$2:$I$172,5,FALSE)</f>
        <v>99</v>
      </c>
      <c r="G74" s="85">
        <f>VLOOKUP(B74,Summary_Nilai_Tugas!$B$2:$I$172,7,FALSE)</f>
        <v>97</v>
      </c>
      <c r="H74" s="91">
        <f t="shared" si="9"/>
        <v>97.666666666666671</v>
      </c>
      <c r="I74" s="85">
        <f>VLOOKUP(B74,Summary_Nilai_Tugas!$B$2:$I$172,4,FALSE)</f>
        <v>106</v>
      </c>
      <c r="J74" s="85">
        <f>VLOOKUP(B74,Summary_Nilai_Tugas!$B$2:$I$172,6,FALSE)</f>
        <v>96</v>
      </c>
      <c r="K74" s="85">
        <f>VLOOKUP(B74,Summary_Nilai_Tugas!$B$2:$I$172,8,FALSE)</f>
        <v>104</v>
      </c>
      <c r="L74" s="92">
        <f t="shared" si="10"/>
        <v>102</v>
      </c>
      <c r="M74" s="93">
        <v>78</v>
      </c>
      <c r="N74" s="94">
        <f>VLOOKUP(B74,UAS_IF2211!$B$6:$S$176,18,FALSE)</f>
        <v>80.5</v>
      </c>
      <c r="O74" s="95" t="s">
        <v>11</v>
      </c>
      <c r="P74" s="96">
        <f t="shared" si="23"/>
        <v>85</v>
      </c>
      <c r="Q74" s="97">
        <v>26</v>
      </c>
      <c r="R74" s="98">
        <f t="shared" si="11"/>
        <v>92.857142857142861</v>
      </c>
      <c r="S74" s="99">
        <f t="shared" si="12"/>
        <v>88.111011904761909</v>
      </c>
      <c r="T74" s="89" t="s">
        <v>11</v>
      </c>
      <c r="U74" s="75" t="str">
        <f>VLOOKUP(S74,$T$4:$U$10,2)</f>
        <v>A</v>
      </c>
      <c r="V74" s="16" t="s">
        <v>96</v>
      </c>
      <c r="W74" s="14">
        <v>13520157</v>
      </c>
      <c r="X74" s="14">
        <v>54</v>
      </c>
      <c r="Y74" s="2"/>
    </row>
    <row r="75" spans="1:25" ht="14.5" x14ac:dyDescent="0.35">
      <c r="A75" s="14">
        <v>55</v>
      </c>
      <c r="B75" s="14">
        <v>13520160</v>
      </c>
      <c r="C75" s="13" t="s">
        <v>97</v>
      </c>
      <c r="D75" s="15" t="s">
        <v>2</v>
      </c>
      <c r="E75" s="85">
        <f>VLOOKUP(B75,Summary_Nilai_Tugas!$B$2:$I$172,3,FALSE)</f>
        <v>87</v>
      </c>
      <c r="F75" s="85">
        <f>VLOOKUP(B75,Summary_Nilai_Tugas!$B$2:$I$172,5,FALSE)</f>
        <v>104.99</v>
      </c>
      <c r="G75" s="85">
        <f>VLOOKUP(B75,Summary_Nilai_Tugas!$B$2:$I$172,7,FALSE)</f>
        <v>105</v>
      </c>
      <c r="H75" s="91">
        <f t="shared" si="9"/>
        <v>98.99666666666667</v>
      </c>
      <c r="I75" s="85">
        <f>VLOOKUP(B75,Summary_Nilai_Tugas!$B$2:$I$172,4,FALSE)</f>
        <v>105</v>
      </c>
      <c r="J75" s="85">
        <f>VLOOKUP(B75,Summary_Nilai_Tugas!$B$2:$I$172,6,FALSE)</f>
        <v>89</v>
      </c>
      <c r="K75" s="85">
        <f>VLOOKUP(B75,Summary_Nilai_Tugas!$B$2:$I$172,8,FALSE)</f>
        <v>107</v>
      </c>
      <c r="L75" s="92">
        <f t="shared" si="10"/>
        <v>100.33333333333333</v>
      </c>
      <c r="M75" s="93">
        <v>71</v>
      </c>
      <c r="N75" s="94">
        <f>VLOOKUP(B75,UAS_IF2211!$B$6:$S$176,18,FALSE)</f>
        <v>77</v>
      </c>
      <c r="O75" s="95" t="s">
        <v>11</v>
      </c>
      <c r="P75" s="96">
        <f t="shared" si="23"/>
        <v>85</v>
      </c>
      <c r="Q75" s="97">
        <v>27</v>
      </c>
      <c r="R75" s="98">
        <f t="shared" si="11"/>
        <v>96.428571428571431</v>
      </c>
      <c r="S75" s="99">
        <f t="shared" si="12"/>
        <v>85.3767142857143</v>
      </c>
      <c r="T75" s="89" t="s">
        <v>13</v>
      </c>
      <c r="U75" s="75" t="str">
        <f>VLOOKUP(S75,$T$4:$U$10,2)</f>
        <v>A</v>
      </c>
      <c r="V75" s="16" t="s">
        <v>97</v>
      </c>
      <c r="W75" s="14">
        <v>13520160</v>
      </c>
      <c r="X75" s="14">
        <v>55</v>
      </c>
      <c r="Y75" s="2"/>
    </row>
    <row r="76" spans="1:25" ht="14.5" x14ac:dyDescent="0.35">
      <c r="A76" s="14">
        <v>56</v>
      </c>
      <c r="B76" s="14">
        <v>13520163</v>
      </c>
      <c r="C76" s="13" t="s">
        <v>98</v>
      </c>
      <c r="D76" s="15" t="s">
        <v>2</v>
      </c>
      <c r="E76" s="85">
        <f>VLOOKUP(B76,Summary_Nilai_Tugas!$B$2:$I$172,3,FALSE)</f>
        <v>98</v>
      </c>
      <c r="F76" s="85">
        <f>VLOOKUP(B76,Summary_Nilai_Tugas!$B$2:$I$172,5,FALSE)</f>
        <v>105</v>
      </c>
      <c r="G76" s="85">
        <f>VLOOKUP(B76,Summary_Nilai_Tugas!$B$2:$I$172,7,FALSE)</f>
        <v>110</v>
      </c>
      <c r="H76" s="91">
        <f t="shared" si="9"/>
        <v>104.33333333333333</v>
      </c>
      <c r="I76" s="85">
        <f>VLOOKUP(B76,Summary_Nilai_Tugas!$B$2:$I$172,4,FALSE)</f>
        <v>93</v>
      </c>
      <c r="J76" s="85">
        <f>VLOOKUP(B76,Summary_Nilai_Tugas!$B$2:$I$172,6,FALSE)</f>
        <v>93</v>
      </c>
      <c r="K76" s="85">
        <f>VLOOKUP(B76,Summary_Nilai_Tugas!$B$2:$I$172,8,FALSE)</f>
        <v>106</v>
      </c>
      <c r="L76" s="92">
        <f t="shared" si="10"/>
        <v>97.333333333333329</v>
      </c>
      <c r="M76" s="93">
        <v>85.5</v>
      </c>
      <c r="N76" s="94">
        <f>VLOOKUP(B76,UAS_IF2211!$B$6:$S$176,18,FALSE)</f>
        <v>88</v>
      </c>
      <c r="O76" s="95" t="s">
        <v>11</v>
      </c>
      <c r="P76" s="96">
        <f t="shared" si="23"/>
        <v>85</v>
      </c>
      <c r="Q76" s="97">
        <v>26</v>
      </c>
      <c r="R76" s="98">
        <f t="shared" si="11"/>
        <v>92.857142857142861</v>
      </c>
      <c r="S76" s="99">
        <f t="shared" si="12"/>
        <v>92.448511904761901</v>
      </c>
      <c r="T76" s="89" t="s">
        <v>13</v>
      </c>
      <c r="U76" s="75" t="str">
        <f>VLOOKUP(S76,$T$4:$U$10,2)</f>
        <v>A</v>
      </c>
      <c r="V76" s="16" t="s">
        <v>98</v>
      </c>
      <c r="W76" s="14">
        <v>13520163</v>
      </c>
      <c r="X76" s="14">
        <v>56</v>
      </c>
      <c r="Y76" s="2"/>
    </row>
    <row r="77" spans="1:25" ht="14.5" x14ac:dyDescent="0.35">
      <c r="A77" s="14">
        <v>57</v>
      </c>
      <c r="B77" s="14">
        <v>13520166</v>
      </c>
      <c r="C77" s="13" t="s">
        <v>99</v>
      </c>
      <c r="D77" s="15" t="s">
        <v>2</v>
      </c>
      <c r="E77" s="85">
        <f>VLOOKUP(B77,Summary_Nilai_Tugas!$B$2:$I$172,3,FALSE)</f>
        <v>100</v>
      </c>
      <c r="F77" s="85">
        <f>VLOOKUP(B77,Summary_Nilai_Tugas!$B$2:$I$172,5,FALSE)</f>
        <v>105</v>
      </c>
      <c r="G77" s="85">
        <f>VLOOKUP(B77,Summary_Nilai_Tugas!$B$2:$I$172,7,FALSE)</f>
        <v>110</v>
      </c>
      <c r="H77" s="91">
        <f t="shared" si="9"/>
        <v>105</v>
      </c>
      <c r="I77" s="85">
        <f>VLOOKUP(B77,Summary_Nilai_Tugas!$B$2:$I$172,4,FALSE)</f>
        <v>105</v>
      </c>
      <c r="J77" s="85">
        <f>VLOOKUP(B77,Summary_Nilai_Tugas!$B$2:$I$172,6,FALSE)</f>
        <v>108</v>
      </c>
      <c r="K77" s="85">
        <f>VLOOKUP(B77,Summary_Nilai_Tugas!$B$2:$I$172,8,FALSE)</f>
        <v>105</v>
      </c>
      <c r="L77" s="92">
        <f t="shared" si="10"/>
        <v>106</v>
      </c>
      <c r="M77" s="93">
        <v>90</v>
      </c>
      <c r="N77" s="94">
        <f>VLOOKUP(B77,UAS_IF2211!$B$6:$S$176,18,FALSE)</f>
        <v>90</v>
      </c>
      <c r="O77" s="95" t="s">
        <v>13</v>
      </c>
      <c r="P77" s="96">
        <f t="shared" si="23"/>
        <v>90</v>
      </c>
      <c r="Q77" s="97">
        <v>27</v>
      </c>
      <c r="R77" s="98">
        <f t="shared" si="11"/>
        <v>96.428571428571431</v>
      </c>
      <c r="S77" s="99">
        <f t="shared" si="12"/>
        <v>96.360714285714295</v>
      </c>
      <c r="T77" s="89" t="s">
        <v>13</v>
      </c>
      <c r="U77" s="75" t="str">
        <f>VLOOKUP(S77,$T$4:$U$10,2)</f>
        <v>A</v>
      </c>
      <c r="V77" s="16" t="s">
        <v>99</v>
      </c>
      <c r="W77" s="14">
        <v>13520166</v>
      </c>
      <c r="X77" s="14">
        <v>57</v>
      </c>
      <c r="Y77" s="2"/>
    </row>
    <row r="78" spans="1:25" ht="14.5" x14ac:dyDescent="0.35">
      <c r="A78" s="14">
        <v>1</v>
      </c>
      <c r="B78" s="14">
        <v>13518014</v>
      </c>
      <c r="C78" s="13" t="s">
        <v>100</v>
      </c>
      <c r="D78" s="15" t="s">
        <v>3</v>
      </c>
      <c r="E78" s="85">
        <f>VLOOKUP(B78,Summary_Nilai_Tugas!$B$2:$I$172,3,FALSE)</f>
        <v>96</v>
      </c>
      <c r="F78" s="85">
        <f>VLOOKUP(B78,Summary_Nilai_Tugas!$B$2:$I$172,5,FALSE)</f>
        <v>48</v>
      </c>
      <c r="G78" s="85">
        <f>VLOOKUP(B78,Summary_Nilai_Tugas!$B$2:$I$172,7,FALSE)</f>
        <v>85</v>
      </c>
      <c r="H78" s="91">
        <f t="shared" si="9"/>
        <v>76.333333333333329</v>
      </c>
      <c r="I78" s="85">
        <f>VLOOKUP(B78,Summary_Nilai_Tugas!$B$2:$I$172,4,FALSE)</f>
        <v>88</v>
      </c>
      <c r="J78" s="85">
        <f>VLOOKUP(B78,Summary_Nilai_Tugas!$B$2:$I$172,6,FALSE)</f>
        <v>72</v>
      </c>
      <c r="K78" s="85">
        <f>VLOOKUP(B78,Summary_Nilai_Tugas!$B$2:$I$172,8,FALSE)</f>
        <v>93</v>
      </c>
      <c r="L78" s="92">
        <f t="shared" si="10"/>
        <v>84.333333333333329</v>
      </c>
      <c r="M78" s="98">
        <v>64</v>
      </c>
      <c r="N78" s="94">
        <f>VLOOKUP(B78,UAS_IF2211!$B$6:$S$176,18,FALSE)</f>
        <v>70.5</v>
      </c>
      <c r="O78" s="97"/>
      <c r="P78" s="96">
        <v>85</v>
      </c>
      <c r="Q78" s="97">
        <v>28</v>
      </c>
      <c r="R78" s="98">
        <f t="shared" si="11"/>
        <v>100</v>
      </c>
      <c r="S78" s="99">
        <f t="shared" si="12"/>
        <v>74.189583333333331</v>
      </c>
      <c r="T78" s="89" t="s">
        <v>10</v>
      </c>
      <c r="U78" s="75" t="str">
        <f>VLOOKUP(S78,$T$4:$U$10,2)</f>
        <v>B</v>
      </c>
      <c r="V78" s="16" t="s">
        <v>100</v>
      </c>
      <c r="W78" s="14">
        <v>13518014</v>
      </c>
      <c r="X78" s="14">
        <v>1</v>
      </c>
      <c r="Y78" s="2"/>
    </row>
    <row r="79" spans="1:25" ht="14.5" x14ac:dyDescent="0.35">
      <c r="A79" s="14">
        <v>2</v>
      </c>
      <c r="B79" s="14">
        <v>13520002</v>
      </c>
      <c r="C79" s="13" t="s">
        <v>101</v>
      </c>
      <c r="D79" s="15" t="s">
        <v>3</v>
      </c>
      <c r="E79" s="85">
        <f>VLOOKUP(B79,Summary_Nilai_Tugas!$B$2:$I$172,3,FALSE)</f>
        <v>96</v>
      </c>
      <c r="F79" s="85">
        <f>VLOOKUP(B79,Summary_Nilai_Tugas!$B$2:$I$172,5,FALSE)</f>
        <v>104.99</v>
      </c>
      <c r="G79" s="85">
        <f>VLOOKUP(B79,Summary_Nilai_Tugas!$B$2:$I$172,7,FALSE)</f>
        <v>99</v>
      </c>
      <c r="H79" s="91">
        <f t="shared" si="9"/>
        <v>99.99666666666667</v>
      </c>
      <c r="I79" s="85">
        <f>VLOOKUP(B79,Summary_Nilai_Tugas!$B$2:$I$172,4,FALSE)</f>
        <v>93</v>
      </c>
      <c r="J79" s="85">
        <f>VLOOKUP(B79,Summary_Nilai_Tugas!$B$2:$I$172,6,FALSE)</f>
        <v>98</v>
      </c>
      <c r="K79" s="85">
        <f>VLOOKUP(B79,Summary_Nilai_Tugas!$B$2:$I$172,8,FALSE)</f>
        <v>107</v>
      </c>
      <c r="L79" s="92">
        <f t="shared" si="10"/>
        <v>99.333333333333329</v>
      </c>
      <c r="M79" s="98">
        <v>62</v>
      </c>
      <c r="N79" s="94">
        <f>VLOOKUP(B79,UAS_IF2211!$B$6:$S$176,18,FALSE)</f>
        <v>52</v>
      </c>
      <c r="O79" s="97"/>
      <c r="P79" s="96">
        <v>85</v>
      </c>
      <c r="Q79" s="97">
        <v>25</v>
      </c>
      <c r="R79" s="98">
        <f t="shared" si="11"/>
        <v>89.285714285714292</v>
      </c>
      <c r="S79" s="99">
        <f t="shared" si="12"/>
        <v>76.273142857142872</v>
      </c>
      <c r="T79" s="89" t="s">
        <v>9</v>
      </c>
      <c r="U79" s="75" t="str">
        <f>VLOOKUP(S79,$T$4:$U$10,2)</f>
        <v>AB</v>
      </c>
      <c r="V79" s="16" t="s">
        <v>101</v>
      </c>
      <c r="W79" s="14">
        <v>13520002</v>
      </c>
      <c r="X79" s="14">
        <v>2</v>
      </c>
      <c r="Y79" s="2"/>
    </row>
    <row r="80" spans="1:25" ht="14.5" x14ac:dyDescent="0.35">
      <c r="A80" s="14">
        <v>3</v>
      </c>
      <c r="B80" s="14">
        <v>13520005</v>
      </c>
      <c r="C80" s="13" t="s">
        <v>102</v>
      </c>
      <c r="D80" s="15" t="s">
        <v>3</v>
      </c>
      <c r="E80" s="85">
        <f>VLOOKUP(B80,Summary_Nilai_Tugas!$B$2:$I$172,3,FALSE)</f>
        <v>99</v>
      </c>
      <c r="F80" s="85">
        <f>VLOOKUP(B80,Summary_Nilai_Tugas!$B$2:$I$172,5,FALSE)</f>
        <v>104.99</v>
      </c>
      <c r="G80" s="85">
        <f>VLOOKUP(B80,Summary_Nilai_Tugas!$B$2:$I$172,7,FALSE)</f>
        <v>100</v>
      </c>
      <c r="H80" s="91">
        <f t="shared" si="9"/>
        <v>101.33</v>
      </c>
      <c r="I80" s="85">
        <f>VLOOKUP(B80,Summary_Nilai_Tugas!$B$2:$I$172,4,FALSE)</f>
        <v>105</v>
      </c>
      <c r="J80" s="85">
        <f>VLOOKUP(B80,Summary_Nilai_Tugas!$B$2:$I$172,6,FALSE)</f>
        <v>86</v>
      </c>
      <c r="K80" s="85">
        <f>VLOOKUP(B80,Summary_Nilai_Tugas!$B$2:$I$172,8,FALSE)</f>
        <v>92</v>
      </c>
      <c r="L80" s="92">
        <f t="shared" si="10"/>
        <v>94.333333333333329</v>
      </c>
      <c r="M80" s="98">
        <v>65</v>
      </c>
      <c r="N80" s="94">
        <f>VLOOKUP(B80,UAS_IF2211!$B$6:$S$176,18,FALSE)</f>
        <v>54.5</v>
      </c>
      <c r="O80" s="97"/>
      <c r="P80" s="96">
        <v>80</v>
      </c>
      <c r="Q80" s="97">
        <v>28</v>
      </c>
      <c r="R80" s="98">
        <f t="shared" si="11"/>
        <v>100</v>
      </c>
      <c r="S80" s="99">
        <f t="shared" si="12"/>
        <v>77.001416666666671</v>
      </c>
      <c r="T80" s="89" t="s">
        <v>13</v>
      </c>
      <c r="U80" s="75" t="str">
        <f>VLOOKUP(S80,$T$4:$U$10,2)</f>
        <v>AB</v>
      </c>
      <c r="V80" s="16" t="s">
        <v>102</v>
      </c>
      <c r="W80" s="14">
        <v>13520005</v>
      </c>
      <c r="X80" s="14">
        <v>3</v>
      </c>
      <c r="Y80" s="2"/>
    </row>
    <row r="81" spans="1:25" ht="14.5" x14ac:dyDescent="0.35">
      <c r="A81" s="14">
        <v>4</v>
      </c>
      <c r="B81" s="14">
        <v>13520008</v>
      </c>
      <c r="C81" s="13" t="s">
        <v>103</v>
      </c>
      <c r="D81" s="15" t="s">
        <v>3</v>
      </c>
      <c r="E81" s="85">
        <f>VLOOKUP(B81,Summary_Nilai_Tugas!$B$2:$I$172,3,FALSE)</f>
        <v>96</v>
      </c>
      <c r="F81" s="85">
        <f>VLOOKUP(B81,Summary_Nilai_Tugas!$B$2:$I$172,5,FALSE)</f>
        <v>100</v>
      </c>
      <c r="G81" s="85">
        <f>VLOOKUP(B81,Summary_Nilai_Tugas!$B$2:$I$172,7,FALSE)</f>
        <v>100</v>
      </c>
      <c r="H81" s="91">
        <f t="shared" si="9"/>
        <v>98.666666666666671</v>
      </c>
      <c r="I81" s="85">
        <f>VLOOKUP(B81,Summary_Nilai_Tugas!$B$2:$I$172,4,FALSE)</f>
        <v>100</v>
      </c>
      <c r="J81" s="85">
        <f>VLOOKUP(B81,Summary_Nilai_Tugas!$B$2:$I$172,6,FALSE)</f>
        <v>96</v>
      </c>
      <c r="K81" s="85">
        <f>VLOOKUP(B81,Summary_Nilai_Tugas!$B$2:$I$172,8,FALSE)</f>
        <v>75</v>
      </c>
      <c r="L81" s="92">
        <f t="shared" si="10"/>
        <v>90.333333333333329</v>
      </c>
      <c r="M81" s="98">
        <v>68.5</v>
      </c>
      <c r="N81" s="94">
        <f>VLOOKUP(B81,UAS_IF2211!$B$6:$S$176,18,FALSE)</f>
        <v>51</v>
      </c>
      <c r="O81" s="97"/>
      <c r="P81" s="96">
        <v>80</v>
      </c>
      <c r="Q81" s="97">
        <v>26</v>
      </c>
      <c r="R81" s="98">
        <f t="shared" si="11"/>
        <v>92.857142857142861</v>
      </c>
      <c r="S81" s="99">
        <f t="shared" si="12"/>
        <v>75.490178571428572</v>
      </c>
      <c r="T81" s="89" t="s">
        <v>11</v>
      </c>
      <c r="U81" s="75" t="str">
        <f>VLOOKUP(S81,$T$4:$U$10,2)</f>
        <v>AB</v>
      </c>
      <c r="V81" s="16" t="s">
        <v>103</v>
      </c>
      <c r="W81" s="14">
        <v>13520008</v>
      </c>
      <c r="X81" s="14">
        <v>4</v>
      </c>
      <c r="Y81" s="2"/>
    </row>
    <row r="82" spans="1:25" ht="14.5" x14ac:dyDescent="0.35">
      <c r="A82" s="14">
        <v>5</v>
      </c>
      <c r="B82" s="14">
        <v>13520011</v>
      </c>
      <c r="C82" s="13" t="s">
        <v>104</v>
      </c>
      <c r="D82" s="15" t="s">
        <v>3</v>
      </c>
      <c r="E82" s="85">
        <f>VLOOKUP(B82,Summary_Nilai_Tugas!$B$2:$I$172,3,FALSE)</f>
        <v>96</v>
      </c>
      <c r="F82" s="85">
        <f>VLOOKUP(B82,Summary_Nilai_Tugas!$B$2:$I$172,5,FALSE)</f>
        <v>105</v>
      </c>
      <c r="G82" s="85">
        <f>VLOOKUP(B82,Summary_Nilai_Tugas!$B$2:$I$172,7,FALSE)</f>
        <v>100</v>
      </c>
      <c r="H82" s="91">
        <f t="shared" si="9"/>
        <v>100.33333333333333</v>
      </c>
      <c r="I82" s="85">
        <f>VLOOKUP(B82,Summary_Nilai_Tugas!$B$2:$I$172,4,FALSE)</f>
        <v>92</v>
      </c>
      <c r="J82" s="85">
        <f>VLOOKUP(B82,Summary_Nilai_Tugas!$B$2:$I$172,6,FALSE)</f>
        <v>89</v>
      </c>
      <c r="K82" s="85">
        <f>VLOOKUP(B82,Summary_Nilai_Tugas!$B$2:$I$172,8,FALSE)</f>
        <v>75</v>
      </c>
      <c r="L82" s="92">
        <f t="shared" si="10"/>
        <v>85.333333333333329</v>
      </c>
      <c r="M82" s="98">
        <v>78.5</v>
      </c>
      <c r="N82" s="94">
        <f>VLOOKUP(B82,UAS_IF2211!$B$6:$S$176,18,FALSE)</f>
        <v>65</v>
      </c>
      <c r="O82" s="97"/>
      <c r="P82" s="96">
        <v>85</v>
      </c>
      <c r="Q82" s="97">
        <v>28</v>
      </c>
      <c r="R82" s="98">
        <f t="shared" si="11"/>
        <v>100</v>
      </c>
      <c r="S82" s="99">
        <f t="shared" si="12"/>
        <v>81.552083333333329</v>
      </c>
      <c r="T82" s="89" t="s">
        <v>13</v>
      </c>
      <c r="U82" s="75" t="str">
        <f>VLOOKUP(S82,$T$4:$U$10,2)</f>
        <v>AB</v>
      </c>
      <c r="V82" s="16" t="s">
        <v>104</v>
      </c>
      <c r="W82" s="14">
        <v>13520011</v>
      </c>
      <c r="X82" s="14">
        <v>5</v>
      </c>
      <c r="Y82" s="2"/>
    </row>
    <row r="83" spans="1:25" ht="14.5" x14ac:dyDescent="0.35">
      <c r="A83" s="14">
        <v>6</v>
      </c>
      <c r="B83" s="14">
        <v>13520014</v>
      </c>
      <c r="C83" s="13" t="s">
        <v>105</v>
      </c>
      <c r="D83" s="15" t="s">
        <v>3</v>
      </c>
      <c r="E83" s="85">
        <f>VLOOKUP(B83,Summary_Nilai_Tugas!$B$2:$I$172,3,FALSE)</f>
        <v>98</v>
      </c>
      <c r="F83" s="85">
        <f>VLOOKUP(B83,Summary_Nilai_Tugas!$B$2:$I$172,5,FALSE)</f>
        <v>105</v>
      </c>
      <c r="G83" s="85">
        <f>VLOOKUP(B83,Summary_Nilai_Tugas!$B$2:$I$172,7,FALSE)</f>
        <v>100</v>
      </c>
      <c r="H83" s="91">
        <f t="shared" si="9"/>
        <v>101</v>
      </c>
      <c r="I83" s="85">
        <f>VLOOKUP(B83,Summary_Nilai_Tugas!$B$2:$I$172,4,FALSE)</f>
        <v>110</v>
      </c>
      <c r="J83" s="85">
        <f>VLOOKUP(B83,Summary_Nilai_Tugas!$B$2:$I$172,6,FALSE)</f>
        <v>97</v>
      </c>
      <c r="K83" s="85">
        <f>VLOOKUP(B83,Summary_Nilai_Tugas!$B$2:$I$172,8,FALSE)</f>
        <v>105</v>
      </c>
      <c r="L83" s="92">
        <f t="shared" si="10"/>
        <v>104</v>
      </c>
      <c r="M83" s="98">
        <v>81.5</v>
      </c>
      <c r="N83" s="94">
        <f>VLOOKUP(B83,UAS_IF2211!$B$6:$S$176,18,FALSE)</f>
        <v>66</v>
      </c>
      <c r="O83" s="97"/>
      <c r="P83" s="96">
        <v>90</v>
      </c>
      <c r="Q83" s="97">
        <v>27</v>
      </c>
      <c r="R83" s="98">
        <f t="shared" si="11"/>
        <v>96.428571428571431</v>
      </c>
      <c r="S83" s="99">
        <f t="shared" si="12"/>
        <v>86.629464285714292</v>
      </c>
      <c r="T83" s="89" t="s">
        <v>11</v>
      </c>
      <c r="U83" s="75" t="str">
        <f>VLOOKUP(S83,$T$4:$U$10,2)</f>
        <v>A</v>
      </c>
      <c r="V83" s="16" t="s">
        <v>105</v>
      </c>
      <c r="W83" s="14">
        <v>13520014</v>
      </c>
      <c r="X83" s="14">
        <v>6</v>
      </c>
      <c r="Y83" s="2"/>
    </row>
    <row r="84" spans="1:25" ht="14.5" x14ac:dyDescent="0.35">
      <c r="A84" s="14">
        <v>7</v>
      </c>
      <c r="B84" s="14">
        <v>13520017</v>
      </c>
      <c r="C84" s="13" t="s">
        <v>106</v>
      </c>
      <c r="D84" s="15" t="s">
        <v>3</v>
      </c>
      <c r="E84" s="85">
        <f>VLOOKUP(B84,Summary_Nilai_Tugas!$B$2:$I$172,3,FALSE)</f>
        <v>99</v>
      </c>
      <c r="F84" s="85">
        <f>VLOOKUP(B84,Summary_Nilai_Tugas!$B$2:$I$172,5,FALSE)</f>
        <v>104.99</v>
      </c>
      <c r="G84" s="85">
        <f>VLOOKUP(B84,Summary_Nilai_Tugas!$B$2:$I$172,7,FALSE)</f>
        <v>105</v>
      </c>
      <c r="H84" s="91">
        <f t="shared" si="9"/>
        <v>102.99666666666667</v>
      </c>
      <c r="I84" s="85">
        <f>VLOOKUP(B84,Summary_Nilai_Tugas!$B$2:$I$172,4,FALSE)</f>
        <v>93</v>
      </c>
      <c r="J84" s="85">
        <f>VLOOKUP(B84,Summary_Nilai_Tugas!$B$2:$I$172,6,FALSE)</f>
        <v>97</v>
      </c>
      <c r="K84" s="85">
        <f>VLOOKUP(B84,Summary_Nilai_Tugas!$B$2:$I$172,8,FALSE)</f>
        <v>92</v>
      </c>
      <c r="L84" s="92">
        <f t="shared" si="10"/>
        <v>94</v>
      </c>
      <c r="M84" s="98">
        <v>77</v>
      </c>
      <c r="N84" s="94">
        <f>VLOOKUP(B84,UAS_IF2211!$B$6:$S$176,18,FALSE)</f>
        <v>75</v>
      </c>
      <c r="O84" s="97"/>
      <c r="P84" s="96">
        <v>85</v>
      </c>
      <c r="Q84" s="97">
        <v>28</v>
      </c>
      <c r="R84" s="98">
        <f t="shared" si="11"/>
        <v>100</v>
      </c>
      <c r="S84" s="99">
        <f t="shared" si="12"/>
        <v>86.049333333333337</v>
      </c>
      <c r="T84" s="89" t="s">
        <v>13</v>
      </c>
      <c r="U84" s="75" t="str">
        <f>VLOOKUP(S84,$T$4:$U$10,2)</f>
        <v>A</v>
      </c>
      <c r="V84" s="16" t="s">
        <v>106</v>
      </c>
      <c r="W84" s="14">
        <v>13520017</v>
      </c>
      <c r="X84" s="14">
        <v>7</v>
      </c>
      <c r="Y84" s="2"/>
    </row>
    <row r="85" spans="1:25" ht="14.5" x14ac:dyDescent="0.35">
      <c r="A85" s="14">
        <v>8</v>
      </c>
      <c r="B85" s="14">
        <v>13520020</v>
      </c>
      <c r="C85" s="13" t="s">
        <v>107</v>
      </c>
      <c r="D85" s="15" t="s">
        <v>3</v>
      </c>
      <c r="E85" s="85">
        <f>VLOOKUP(B85,Summary_Nilai_Tugas!$B$2:$I$172,3,FALSE)</f>
        <v>96</v>
      </c>
      <c r="F85" s="85">
        <f>VLOOKUP(B85,Summary_Nilai_Tugas!$B$2:$I$172,5,FALSE)</f>
        <v>105</v>
      </c>
      <c r="G85" s="85">
        <f>VLOOKUP(B85,Summary_Nilai_Tugas!$B$2:$I$172,7,FALSE)</f>
        <v>100</v>
      </c>
      <c r="H85" s="91">
        <f t="shared" si="9"/>
        <v>100.33333333333333</v>
      </c>
      <c r="I85" s="85">
        <f>VLOOKUP(B85,Summary_Nilai_Tugas!$B$2:$I$172,4,FALSE)</f>
        <v>105</v>
      </c>
      <c r="J85" s="85">
        <f>VLOOKUP(B85,Summary_Nilai_Tugas!$B$2:$I$172,6,FALSE)</f>
        <v>97</v>
      </c>
      <c r="K85" s="85">
        <f>VLOOKUP(B85,Summary_Nilai_Tugas!$B$2:$I$172,8,FALSE)</f>
        <v>104</v>
      </c>
      <c r="L85" s="92">
        <f t="shared" si="10"/>
        <v>102</v>
      </c>
      <c r="M85" s="98">
        <v>72</v>
      </c>
      <c r="N85" s="94">
        <f>VLOOKUP(B85,UAS_IF2211!$B$6:$S$176,18,FALSE)</f>
        <v>65.5</v>
      </c>
      <c r="O85" s="97"/>
      <c r="P85" s="96">
        <v>90</v>
      </c>
      <c r="Q85" s="97">
        <v>27</v>
      </c>
      <c r="R85" s="98">
        <f t="shared" si="11"/>
        <v>96.428571428571431</v>
      </c>
      <c r="S85" s="99">
        <f t="shared" si="12"/>
        <v>83.47113095238096</v>
      </c>
      <c r="T85" s="89" t="s">
        <v>10</v>
      </c>
      <c r="U85" s="75" t="str">
        <f>VLOOKUP(S85,$T$4:$U$10,2)</f>
        <v>A</v>
      </c>
      <c r="V85" s="16" t="s">
        <v>107</v>
      </c>
      <c r="W85" s="14">
        <v>13520020</v>
      </c>
      <c r="X85" s="14">
        <v>8</v>
      </c>
      <c r="Y85" s="2"/>
    </row>
    <row r="86" spans="1:25" ht="14.5" x14ac:dyDescent="0.35">
      <c r="A86" s="14">
        <v>9</v>
      </c>
      <c r="B86" s="14">
        <v>13520023</v>
      </c>
      <c r="C86" s="13" t="s">
        <v>108</v>
      </c>
      <c r="D86" s="15" t="s">
        <v>3</v>
      </c>
      <c r="E86" s="85">
        <f>VLOOKUP(B86,Summary_Nilai_Tugas!$B$2:$I$172,3,FALSE)</f>
        <v>98</v>
      </c>
      <c r="F86" s="85">
        <f>VLOOKUP(B86,Summary_Nilai_Tugas!$B$2:$I$172,5,FALSE)</f>
        <v>105</v>
      </c>
      <c r="G86" s="85">
        <f>VLOOKUP(B86,Summary_Nilai_Tugas!$B$2:$I$172,7,FALSE)</f>
        <v>100</v>
      </c>
      <c r="H86" s="91">
        <f t="shared" si="9"/>
        <v>101</v>
      </c>
      <c r="I86" s="85">
        <f>VLOOKUP(B86,Summary_Nilai_Tugas!$B$2:$I$172,4,FALSE)</f>
        <v>109</v>
      </c>
      <c r="J86" s="85">
        <f>VLOOKUP(B86,Summary_Nilai_Tugas!$B$2:$I$172,6,FALSE)</f>
        <v>110</v>
      </c>
      <c r="K86" s="85">
        <f>VLOOKUP(B86,Summary_Nilai_Tugas!$B$2:$I$172,8,FALSE)</f>
        <v>110</v>
      </c>
      <c r="L86" s="92">
        <f t="shared" si="10"/>
        <v>109.66666666666667</v>
      </c>
      <c r="M86" s="98">
        <v>82</v>
      </c>
      <c r="N86" s="94">
        <f>VLOOKUP(B86,UAS_IF2211!$B$6:$S$176,18,FALSE)</f>
        <v>60.5</v>
      </c>
      <c r="O86" s="97"/>
      <c r="P86" s="96">
        <v>85</v>
      </c>
      <c r="Q86" s="97">
        <v>27</v>
      </c>
      <c r="R86" s="98">
        <f t="shared" si="11"/>
        <v>96.428571428571431</v>
      </c>
      <c r="S86" s="99">
        <f t="shared" si="12"/>
        <v>86.200297619047646</v>
      </c>
      <c r="T86" s="89" t="s">
        <v>13</v>
      </c>
      <c r="U86" s="75" t="str">
        <f>VLOOKUP(S86,$T$4:$U$10,2)</f>
        <v>A</v>
      </c>
      <c r="V86" s="16" t="s">
        <v>108</v>
      </c>
      <c r="W86" s="14">
        <v>13520023</v>
      </c>
      <c r="X86" s="14">
        <v>9</v>
      </c>
      <c r="Y86" s="2"/>
    </row>
    <row r="87" spans="1:25" ht="14.5" x14ac:dyDescent="0.35">
      <c r="A87" s="14">
        <v>10</v>
      </c>
      <c r="B87" s="14">
        <v>13520026</v>
      </c>
      <c r="C87" s="13" t="s">
        <v>109</v>
      </c>
      <c r="D87" s="15" t="s">
        <v>3</v>
      </c>
      <c r="E87" s="85">
        <f>VLOOKUP(B87,Summary_Nilai_Tugas!$B$2:$I$172,3,FALSE)</f>
        <v>95</v>
      </c>
      <c r="F87" s="85">
        <f>VLOOKUP(B87,Summary_Nilai_Tugas!$B$2:$I$172,5,FALSE)</f>
        <v>105</v>
      </c>
      <c r="G87" s="85">
        <f>VLOOKUP(B87,Summary_Nilai_Tugas!$B$2:$I$172,7,FALSE)</f>
        <v>95</v>
      </c>
      <c r="H87" s="91">
        <f t="shared" si="9"/>
        <v>98.333333333333329</v>
      </c>
      <c r="I87" s="85">
        <f>VLOOKUP(B87,Summary_Nilai_Tugas!$B$2:$I$172,4,FALSE)</f>
        <v>104</v>
      </c>
      <c r="J87" s="85">
        <f>VLOOKUP(B87,Summary_Nilai_Tugas!$B$2:$I$172,6,FALSE)</f>
        <v>97</v>
      </c>
      <c r="K87" s="85">
        <f>VLOOKUP(B87,Summary_Nilai_Tugas!$B$2:$I$172,8,FALSE)</f>
        <v>109</v>
      </c>
      <c r="L87" s="92">
        <f t="shared" si="10"/>
        <v>103.33333333333333</v>
      </c>
      <c r="M87" s="98">
        <v>75</v>
      </c>
      <c r="N87" s="94">
        <f>VLOOKUP(B87,UAS_IF2211!$B$6:$S$176,18,FALSE)</f>
        <v>53.5</v>
      </c>
      <c r="O87" s="97"/>
      <c r="P87" s="96">
        <v>80</v>
      </c>
      <c r="Q87" s="97">
        <v>24</v>
      </c>
      <c r="R87" s="98">
        <f t="shared" si="11"/>
        <v>85.714285714285708</v>
      </c>
      <c r="S87" s="99">
        <f t="shared" si="12"/>
        <v>80.20744047619047</v>
      </c>
      <c r="T87" s="89" t="s">
        <v>13</v>
      </c>
      <c r="U87" s="75" t="str">
        <f>VLOOKUP(S87,$T$4:$U$10,2)</f>
        <v>AB</v>
      </c>
      <c r="V87" s="16" t="s">
        <v>109</v>
      </c>
      <c r="W87" s="14">
        <v>13520026</v>
      </c>
      <c r="X87" s="14">
        <v>10</v>
      </c>
      <c r="Y87" s="2"/>
    </row>
    <row r="88" spans="1:25" ht="14.5" x14ac:dyDescent="0.35">
      <c r="A88" s="14">
        <v>11</v>
      </c>
      <c r="B88" s="14">
        <v>13520029</v>
      </c>
      <c r="C88" s="13" t="s">
        <v>110</v>
      </c>
      <c r="D88" s="15" t="s">
        <v>3</v>
      </c>
      <c r="E88" s="85">
        <f>VLOOKUP(B88,Summary_Nilai_Tugas!$B$2:$I$172,3,FALSE)</f>
        <v>97</v>
      </c>
      <c r="F88" s="85">
        <f>VLOOKUP(B88,Summary_Nilai_Tugas!$B$2:$I$172,5,FALSE)</f>
        <v>104</v>
      </c>
      <c r="G88" s="85">
        <f>VLOOKUP(B88,Summary_Nilai_Tugas!$B$2:$I$172,7,FALSE)</f>
        <v>100</v>
      </c>
      <c r="H88" s="91">
        <f t="shared" si="9"/>
        <v>100.33333333333333</v>
      </c>
      <c r="I88" s="85">
        <f>VLOOKUP(B88,Summary_Nilai_Tugas!$B$2:$I$172,4,FALSE)</f>
        <v>110</v>
      </c>
      <c r="J88" s="85">
        <f>VLOOKUP(B88,Summary_Nilai_Tugas!$B$2:$I$172,6,FALSE)</f>
        <v>109</v>
      </c>
      <c r="K88" s="85">
        <f>VLOOKUP(B88,Summary_Nilai_Tugas!$B$2:$I$172,8,FALSE)</f>
        <v>112</v>
      </c>
      <c r="L88" s="92">
        <f t="shared" si="10"/>
        <v>110.33333333333333</v>
      </c>
      <c r="M88" s="98">
        <v>70</v>
      </c>
      <c r="N88" s="94">
        <f>VLOOKUP(B88,UAS_IF2211!$B$6:$S$176,18,FALSE)</f>
        <v>95</v>
      </c>
      <c r="O88" s="97"/>
      <c r="P88" s="96">
        <v>85</v>
      </c>
      <c r="Q88" s="97">
        <v>28</v>
      </c>
      <c r="R88" s="98">
        <f t="shared" si="11"/>
        <v>100</v>
      </c>
      <c r="S88" s="99">
        <f t="shared" si="12"/>
        <v>92.195833333333326</v>
      </c>
      <c r="T88" s="89" t="s">
        <v>13</v>
      </c>
      <c r="U88" s="75" t="str">
        <f>VLOOKUP(S88,$T$4:$U$10,2)</f>
        <v>A</v>
      </c>
      <c r="V88" s="16" t="s">
        <v>110</v>
      </c>
      <c r="W88" s="14">
        <v>13520029</v>
      </c>
      <c r="X88" s="14">
        <v>11</v>
      </c>
      <c r="Y88" s="2"/>
    </row>
    <row r="89" spans="1:25" ht="14.5" x14ac:dyDescent="0.35">
      <c r="A89" s="14">
        <v>12</v>
      </c>
      <c r="B89" s="14">
        <v>13520032</v>
      </c>
      <c r="C89" s="13" t="s">
        <v>111</v>
      </c>
      <c r="D89" s="15" t="s">
        <v>3</v>
      </c>
      <c r="E89" s="85">
        <f>VLOOKUP(B89,Summary_Nilai_Tugas!$B$2:$I$172,3,FALSE)</f>
        <v>97</v>
      </c>
      <c r="F89" s="85">
        <f>VLOOKUP(B89,Summary_Nilai_Tugas!$B$2:$I$172,5,FALSE)</f>
        <v>48</v>
      </c>
      <c r="G89" s="85">
        <f>VLOOKUP(B89,Summary_Nilai_Tugas!$B$2:$I$172,7,FALSE)</f>
        <v>85</v>
      </c>
      <c r="H89" s="91">
        <f t="shared" si="9"/>
        <v>76.666666666666671</v>
      </c>
      <c r="I89" s="85">
        <f>VLOOKUP(B89,Summary_Nilai_Tugas!$B$2:$I$172,4,FALSE)</f>
        <v>103</v>
      </c>
      <c r="J89" s="85">
        <f>VLOOKUP(B89,Summary_Nilai_Tugas!$B$2:$I$172,6,FALSE)</f>
        <v>89</v>
      </c>
      <c r="K89" s="85">
        <f>VLOOKUP(B89,Summary_Nilai_Tugas!$B$2:$I$172,8,FALSE)</f>
        <v>92</v>
      </c>
      <c r="L89" s="92">
        <f t="shared" si="10"/>
        <v>94.666666666666671</v>
      </c>
      <c r="M89" s="98">
        <v>74</v>
      </c>
      <c r="N89" s="94">
        <f>VLOOKUP(B89,UAS_IF2211!$B$6:$S$176,18,FALSE)</f>
        <v>58.5</v>
      </c>
      <c r="O89" s="97"/>
      <c r="P89" s="96">
        <v>0</v>
      </c>
      <c r="Q89" s="97">
        <v>26</v>
      </c>
      <c r="R89" s="98">
        <f t="shared" si="11"/>
        <v>92.857142857142861</v>
      </c>
      <c r="S89" s="99">
        <f t="shared" si="12"/>
        <v>71.369345238095235</v>
      </c>
      <c r="T89" s="89" t="s">
        <v>11</v>
      </c>
      <c r="U89" s="75" t="str">
        <f>VLOOKUP(S89,$T$4:$U$10,2)</f>
        <v>B</v>
      </c>
      <c r="V89" s="16" t="s">
        <v>111</v>
      </c>
      <c r="W89" s="14">
        <v>13520032</v>
      </c>
      <c r="X89" s="14">
        <v>12</v>
      </c>
      <c r="Y89" s="2"/>
    </row>
    <row r="90" spans="1:25" ht="14.5" x14ac:dyDescent="0.35">
      <c r="A90" s="14">
        <v>13</v>
      </c>
      <c r="B90" s="14">
        <v>13520035</v>
      </c>
      <c r="C90" s="13" t="s">
        <v>112</v>
      </c>
      <c r="D90" s="15" t="s">
        <v>3</v>
      </c>
      <c r="E90" s="85">
        <f>VLOOKUP(B90,Summary_Nilai_Tugas!$B$2:$I$172,3,FALSE)</f>
        <v>98</v>
      </c>
      <c r="F90" s="85">
        <f>VLOOKUP(B90,Summary_Nilai_Tugas!$B$2:$I$172,5,FALSE)</f>
        <v>103</v>
      </c>
      <c r="G90" s="85">
        <f>VLOOKUP(B90,Summary_Nilai_Tugas!$B$2:$I$172,7,FALSE)</f>
        <v>110</v>
      </c>
      <c r="H90" s="91">
        <f t="shared" si="9"/>
        <v>103.66666666666667</v>
      </c>
      <c r="I90" s="85">
        <f>VLOOKUP(B90,Summary_Nilai_Tugas!$B$2:$I$172,4,FALSE)</f>
        <v>83</v>
      </c>
      <c r="J90" s="85">
        <f>VLOOKUP(B90,Summary_Nilai_Tugas!$B$2:$I$172,6,FALSE)</f>
        <v>98</v>
      </c>
      <c r="K90" s="85">
        <f>VLOOKUP(B90,Summary_Nilai_Tugas!$B$2:$I$172,8,FALSE)</f>
        <v>67</v>
      </c>
      <c r="L90" s="92">
        <f t="shared" si="10"/>
        <v>82.666666666666671</v>
      </c>
      <c r="M90" s="98">
        <v>72</v>
      </c>
      <c r="N90" s="94">
        <f>VLOOKUP(B90,UAS_IF2211!$B$6:$S$176,18,FALSE)</f>
        <v>69.5</v>
      </c>
      <c r="O90" s="97"/>
      <c r="P90" s="96">
        <v>80</v>
      </c>
      <c r="Q90" s="97">
        <v>26</v>
      </c>
      <c r="R90" s="98">
        <f t="shared" si="11"/>
        <v>92.857142857142861</v>
      </c>
      <c r="S90" s="99">
        <f t="shared" si="12"/>
        <v>80.731845238095246</v>
      </c>
      <c r="T90" s="89" t="s">
        <v>10</v>
      </c>
      <c r="U90" s="75" t="str">
        <f>VLOOKUP(S90,$T$4:$U$10,2)</f>
        <v>AB</v>
      </c>
      <c r="V90" s="16" t="s">
        <v>112</v>
      </c>
      <c r="W90" s="14">
        <v>13520035</v>
      </c>
      <c r="X90" s="14">
        <v>13</v>
      </c>
      <c r="Y90" s="2"/>
    </row>
    <row r="91" spans="1:25" ht="14.5" x14ac:dyDescent="0.35">
      <c r="A91" s="14">
        <v>14</v>
      </c>
      <c r="B91" s="14">
        <v>13520038</v>
      </c>
      <c r="C91" s="13" t="s">
        <v>113</v>
      </c>
      <c r="D91" s="15" t="s">
        <v>3</v>
      </c>
      <c r="E91" s="85">
        <f>VLOOKUP(B91,Summary_Nilai_Tugas!$B$2:$I$172,3,FALSE)</f>
        <v>100</v>
      </c>
      <c r="F91" s="85">
        <f>VLOOKUP(B91,Summary_Nilai_Tugas!$B$2:$I$172,5,FALSE)</f>
        <v>105</v>
      </c>
      <c r="G91" s="85">
        <f>VLOOKUP(B91,Summary_Nilai_Tugas!$B$2:$I$172,7,FALSE)</f>
        <v>100</v>
      </c>
      <c r="H91" s="91">
        <f t="shared" si="9"/>
        <v>101.66666666666667</v>
      </c>
      <c r="I91" s="85">
        <f>VLOOKUP(B91,Summary_Nilai_Tugas!$B$2:$I$172,4,FALSE)</f>
        <v>82</v>
      </c>
      <c r="J91" s="85">
        <f>VLOOKUP(B91,Summary_Nilai_Tugas!$B$2:$I$172,6,FALSE)</f>
        <v>92</v>
      </c>
      <c r="K91" s="85">
        <f>VLOOKUP(B91,Summary_Nilai_Tugas!$B$2:$I$172,8,FALSE)</f>
        <v>55</v>
      </c>
      <c r="L91" s="92">
        <f t="shared" si="10"/>
        <v>76.333333333333329</v>
      </c>
      <c r="M91" s="98">
        <v>48</v>
      </c>
      <c r="N91" s="94">
        <f>VLOOKUP(B91,UAS_IF2211!$B$6:$S$176,18,FALSE)</f>
        <v>51</v>
      </c>
      <c r="O91" s="97"/>
      <c r="P91" s="96">
        <v>80</v>
      </c>
      <c r="Q91" s="97">
        <v>25</v>
      </c>
      <c r="R91" s="98">
        <f t="shared" si="11"/>
        <v>89.285714285714292</v>
      </c>
      <c r="S91" s="99">
        <f t="shared" si="12"/>
        <v>67.819642857142867</v>
      </c>
      <c r="T91" s="89" t="s">
        <v>10</v>
      </c>
      <c r="U91" s="75" t="str">
        <f>VLOOKUP(S91,$T$4:$U$10,2)</f>
        <v>BC</v>
      </c>
      <c r="V91" s="16" t="s">
        <v>113</v>
      </c>
      <c r="W91" s="14">
        <v>13520038</v>
      </c>
      <c r="X91" s="14">
        <v>14</v>
      </c>
      <c r="Y91" s="2"/>
    </row>
    <row r="92" spans="1:25" ht="14.5" x14ac:dyDescent="0.35">
      <c r="A92" s="14">
        <v>15</v>
      </c>
      <c r="B92" s="14">
        <v>13520041</v>
      </c>
      <c r="C92" s="13" t="s">
        <v>114</v>
      </c>
      <c r="D92" s="15" t="s">
        <v>3</v>
      </c>
      <c r="E92" s="85">
        <f>VLOOKUP(B92,Summary_Nilai_Tugas!$B$2:$I$172,3,FALSE)</f>
        <v>99</v>
      </c>
      <c r="F92" s="85">
        <f>VLOOKUP(B92,Summary_Nilai_Tugas!$B$2:$I$172,5,FALSE)</f>
        <v>105</v>
      </c>
      <c r="G92" s="85">
        <f>VLOOKUP(B92,Summary_Nilai_Tugas!$B$2:$I$172,7,FALSE)</f>
        <v>90</v>
      </c>
      <c r="H92" s="91">
        <f t="shared" si="9"/>
        <v>98</v>
      </c>
      <c r="I92" s="85">
        <f>VLOOKUP(B92,Summary_Nilai_Tugas!$B$2:$I$172,4,FALSE)</f>
        <v>94</v>
      </c>
      <c r="J92" s="85">
        <f>VLOOKUP(B92,Summary_Nilai_Tugas!$B$2:$I$172,6,FALSE)</f>
        <v>101</v>
      </c>
      <c r="K92" s="85">
        <f>VLOOKUP(B92,Summary_Nilai_Tugas!$B$2:$I$172,8,FALSE)</f>
        <v>106</v>
      </c>
      <c r="L92" s="92">
        <f t="shared" si="10"/>
        <v>100.33333333333333</v>
      </c>
      <c r="M92" s="98">
        <v>78</v>
      </c>
      <c r="N92" s="94">
        <f>VLOOKUP(B92,UAS_IF2211!$B$6:$S$176,18,FALSE)</f>
        <v>62.5</v>
      </c>
      <c r="O92" s="97"/>
      <c r="P92" s="96">
        <v>80</v>
      </c>
      <c r="Q92" s="97">
        <v>27</v>
      </c>
      <c r="R92" s="98">
        <f t="shared" si="11"/>
        <v>96.428571428571431</v>
      </c>
      <c r="S92" s="99">
        <f t="shared" si="12"/>
        <v>82.958630952380972</v>
      </c>
      <c r="T92" s="89" t="s">
        <v>13</v>
      </c>
      <c r="U92" s="75" t="str">
        <f>VLOOKUP(S92,$T$4:$U$10,2)</f>
        <v>A</v>
      </c>
      <c r="V92" s="16" t="s">
        <v>114</v>
      </c>
      <c r="W92" s="14">
        <v>13520041</v>
      </c>
      <c r="X92" s="14">
        <v>15</v>
      </c>
      <c r="Y92" s="2"/>
    </row>
    <row r="93" spans="1:25" ht="14.5" x14ac:dyDescent="0.35">
      <c r="A93" s="14">
        <v>16</v>
      </c>
      <c r="B93" s="14">
        <v>13520044</v>
      </c>
      <c r="C93" s="13" t="s">
        <v>115</v>
      </c>
      <c r="D93" s="15" t="s">
        <v>3</v>
      </c>
      <c r="E93" s="85">
        <f>VLOOKUP(B93,Summary_Nilai_Tugas!$B$2:$I$172,3,FALSE)</f>
        <v>90</v>
      </c>
      <c r="F93" s="85">
        <f>VLOOKUP(B93,Summary_Nilai_Tugas!$B$2:$I$172,5,FALSE)</f>
        <v>105</v>
      </c>
      <c r="G93" s="85">
        <f>VLOOKUP(B93,Summary_Nilai_Tugas!$B$2:$I$172,7,FALSE)</f>
        <v>97</v>
      </c>
      <c r="H93" s="91">
        <f t="shared" si="9"/>
        <v>97.333333333333329</v>
      </c>
      <c r="I93" s="85">
        <f>VLOOKUP(B93,Summary_Nilai_Tugas!$B$2:$I$172,4,FALSE)</f>
        <v>110</v>
      </c>
      <c r="J93" s="85">
        <f>VLOOKUP(B93,Summary_Nilai_Tugas!$B$2:$I$172,6,FALSE)</f>
        <v>100</v>
      </c>
      <c r="K93" s="85">
        <f>VLOOKUP(B93,Summary_Nilai_Tugas!$B$2:$I$172,8,FALSE)</f>
        <v>105</v>
      </c>
      <c r="L93" s="92">
        <f t="shared" si="10"/>
        <v>105</v>
      </c>
      <c r="M93" s="98">
        <v>87</v>
      </c>
      <c r="N93" s="94">
        <f>VLOOKUP(B93,UAS_IF2211!$B$6:$S$176,18,FALSE)</f>
        <v>60</v>
      </c>
      <c r="O93" s="97"/>
      <c r="P93" s="96">
        <v>85</v>
      </c>
      <c r="Q93" s="97">
        <v>26</v>
      </c>
      <c r="R93" s="98">
        <f t="shared" si="11"/>
        <v>92.857142857142861</v>
      </c>
      <c r="S93" s="99">
        <f t="shared" si="12"/>
        <v>85.625595238095244</v>
      </c>
      <c r="T93" s="89" t="s">
        <v>13</v>
      </c>
      <c r="U93" s="75" t="str">
        <f>VLOOKUP(S93,$T$4:$U$10,2)</f>
        <v>A</v>
      </c>
      <c r="V93" s="16" t="s">
        <v>115</v>
      </c>
      <c r="W93" s="14">
        <v>13520044</v>
      </c>
      <c r="X93" s="14">
        <v>16</v>
      </c>
      <c r="Y93" s="2"/>
    </row>
    <row r="94" spans="1:25" ht="14.5" x14ac:dyDescent="0.35">
      <c r="A94" s="14">
        <v>17</v>
      </c>
      <c r="B94" s="14">
        <v>13520047</v>
      </c>
      <c r="C94" s="13" t="s">
        <v>116</v>
      </c>
      <c r="D94" s="15" t="s">
        <v>3</v>
      </c>
      <c r="E94" s="85">
        <f>VLOOKUP(B94,Summary_Nilai_Tugas!$B$2:$I$172,3,FALSE)</f>
        <v>90</v>
      </c>
      <c r="F94" s="85">
        <f>VLOOKUP(B94,Summary_Nilai_Tugas!$B$2:$I$172,5,FALSE)</f>
        <v>103</v>
      </c>
      <c r="G94" s="85">
        <f>VLOOKUP(B94,Summary_Nilai_Tugas!$B$2:$I$172,7,FALSE)</f>
        <v>100</v>
      </c>
      <c r="H94" s="91">
        <f t="shared" si="9"/>
        <v>97.666666666666671</v>
      </c>
      <c r="I94" s="85">
        <f>VLOOKUP(B94,Summary_Nilai_Tugas!$B$2:$I$172,4,FALSE)</f>
        <v>100</v>
      </c>
      <c r="J94" s="85">
        <f>VLOOKUP(B94,Summary_Nilai_Tugas!$B$2:$I$172,6,FALSE)</f>
        <v>98</v>
      </c>
      <c r="K94" s="85">
        <f>VLOOKUP(B94,Summary_Nilai_Tugas!$B$2:$I$172,8,FALSE)</f>
        <v>92</v>
      </c>
      <c r="L94" s="92">
        <f t="shared" si="10"/>
        <v>96.666666666666671</v>
      </c>
      <c r="M94" s="98">
        <v>70.5</v>
      </c>
      <c r="N94" s="94">
        <f>VLOOKUP(B94,UAS_IF2211!$B$6:$S$176,18,FALSE)</f>
        <v>48.5</v>
      </c>
      <c r="O94" s="97"/>
      <c r="P94" s="96">
        <v>85</v>
      </c>
      <c r="Q94" s="97">
        <v>28</v>
      </c>
      <c r="R94" s="98">
        <f t="shared" si="11"/>
        <v>100</v>
      </c>
      <c r="S94" s="99">
        <f t="shared" si="12"/>
        <v>76.854166666666671</v>
      </c>
      <c r="T94" s="89" t="s">
        <v>11</v>
      </c>
      <c r="U94" s="75" t="str">
        <f>VLOOKUP(S94,$T$4:$U$10,2)</f>
        <v>AB</v>
      </c>
      <c r="V94" s="16" t="s">
        <v>116</v>
      </c>
      <c r="W94" s="14">
        <v>13520047</v>
      </c>
      <c r="X94" s="14">
        <v>17</v>
      </c>
      <c r="Y94" s="2"/>
    </row>
    <row r="95" spans="1:25" ht="14.5" x14ac:dyDescent="0.35">
      <c r="A95" s="14">
        <v>18</v>
      </c>
      <c r="B95" s="14">
        <v>13520050</v>
      </c>
      <c r="C95" s="13" t="s">
        <v>117</v>
      </c>
      <c r="D95" s="15" t="s">
        <v>3</v>
      </c>
      <c r="E95" s="85">
        <f>VLOOKUP(B95,Summary_Nilai_Tugas!$B$2:$I$172,3,FALSE)</f>
        <v>100</v>
      </c>
      <c r="F95" s="85">
        <f>VLOOKUP(B95,Summary_Nilai_Tugas!$B$2:$I$172,5,FALSE)</f>
        <v>105</v>
      </c>
      <c r="G95" s="85">
        <f>VLOOKUP(B95,Summary_Nilai_Tugas!$B$2:$I$172,7,FALSE)</f>
        <v>100</v>
      </c>
      <c r="H95" s="91">
        <f t="shared" si="9"/>
        <v>101.66666666666667</v>
      </c>
      <c r="I95" s="85">
        <f>VLOOKUP(B95,Summary_Nilai_Tugas!$B$2:$I$172,4,FALSE)</f>
        <v>100</v>
      </c>
      <c r="J95" s="85">
        <f>VLOOKUP(B95,Summary_Nilai_Tugas!$B$2:$I$172,6,FALSE)</f>
        <v>110</v>
      </c>
      <c r="K95" s="85">
        <f>VLOOKUP(B95,Summary_Nilai_Tugas!$B$2:$I$172,8,FALSE)</f>
        <v>112</v>
      </c>
      <c r="L95" s="92">
        <f t="shared" si="10"/>
        <v>107.33333333333333</v>
      </c>
      <c r="M95" s="98">
        <v>79</v>
      </c>
      <c r="N95" s="94">
        <f>VLOOKUP(B95,UAS_IF2211!$B$6:$S$176,18,FALSE)</f>
        <v>77</v>
      </c>
      <c r="O95" s="97"/>
      <c r="P95" s="96">
        <v>90</v>
      </c>
      <c r="Q95" s="97">
        <v>28</v>
      </c>
      <c r="R95" s="98">
        <f t="shared" si="11"/>
        <v>100</v>
      </c>
      <c r="S95" s="99">
        <f t="shared" si="12"/>
        <v>89.750000000000014</v>
      </c>
      <c r="T95" s="89"/>
      <c r="U95" s="75" t="str">
        <f>VLOOKUP(S95,$T$4:$U$10,2)</f>
        <v>A</v>
      </c>
      <c r="V95" s="16" t="s">
        <v>117</v>
      </c>
      <c r="W95" s="14">
        <v>13520050</v>
      </c>
      <c r="X95" s="14">
        <v>18</v>
      </c>
      <c r="Y95" s="2"/>
    </row>
    <row r="96" spans="1:25" ht="14.5" x14ac:dyDescent="0.35">
      <c r="A96" s="14">
        <v>19</v>
      </c>
      <c r="B96" s="14">
        <v>13520053</v>
      </c>
      <c r="C96" s="13" t="s">
        <v>118</v>
      </c>
      <c r="D96" s="15" t="s">
        <v>3</v>
      </c>
      <c r="E96" s="85">
        <f>VLOOKUP(B96,Summary_Nilai_Tugas!$B$2:$I$172,3,FALSE)</f>
        <v>99</v>
      </c>
      <c r="F96" s="85">
        <f>VLOOKUP(B96,Summary_Nilai_Tugas!$B$2:$I$172,5,FALSE)</f>
        <v>100</v>
      </c>
      <c r="G96" s="85">
        <f>VLOOKUP(B96,Summary_Nilai_Tugas!$B$2:$I$172,7,FALSE)</f>
        <v>100</v>
      </c>
      <c r="H96" s="91">
        <f t="shared" si="9"/>
        <v>99.666666666666671</v>
      </c>
      <c r="I96" s="85">
        <f>VLOOKUP(B96,Summary_Nilai_Tugas!$B$2:$I$172,4,FALSE)</f>
        <v>90</v>
      </c>
      <c r="J96" s="85">
        <f>VLOOKUP(B96,Summary_Nilai_Tugas!$B$2:$I$172,6,FALSE)</f>
        <v>98</v>
      </c>
      <c r="K96" s="85">
        <f>VLOOKUP(B96,Summary_Nilai_Tugas!$B$2:$I$172,8,FALSE)</f>
        <v>115</v>
      </c>
      <c r="L96" s="92">
        <f t="shared" si="10"/>
        <v>101</v>
      </c>
      <c r="M96" s="98">
        <v>63</v>
      </c>
      <c r="N96" s="94">
        <f>VLOOKUP(B96,UAS_IF2211!$B$6:$S$176,18,FALSE)</f>
        <v>44</v>
      </c>
      <c r="O96" s="97"/>
      <c r="P96" s="96">
        <v>75</v>
      </c>
      <c r="Q96" s="97">
        <v>28</v>
      </c>
      <c r="R96" s="98">
        <f t="shared" si="11"/>
        <v>100</v>
      </c>
      <c r="S96" s="99">
        <f t="shared" si="12"/>
        <v>74.470833333333346</v>
      </c>
      <c r="T96" s="89" t="s">
        <v>10</v>
      </c>
      <c r="U96" s="75" t="str">
        <f>VLOOKUP(S96,$T$4:$U$10,2)</f>
        <v>B</v>
      </c>
      <c r="V96" s="16" t="s">
        <v>118</v>
      </c>
      <c r="W96" s="14">
        <v>13520053</v>
      </c>
      <c r="X96" s="14">
        <v>19</v>
      </c>
      <c r="Y96" s="2"/>
    </row>
    <row r="97" spans="1:25" ht="14.5" x14ac:dyDescent="0.35">
      <c r="A97" s="14">
        <v>20</v>
      </c>
      <c r="B97" s="14">
        <v>13520056</v>
      </c>
      <c r="C97" s="13" t="s">
        <v>119</v>
      </c>
      <c r="D97" s="15" t="s">
        <v>3</v>
      </c>
      <c r="E97" s="85">
        <f>VLOOKUP(B97,Summary_Nilai_Tugas!$B$2:$I$172,3,FALSE)</f>
        <v>100</v>
      </c>
      <c r="F97" s="85">
        <f>VLOOKUP(B97,Summary_Nilai_Tugas!$B$2:$I$172,5,FALSE)</f>
        <v>102</v>
      </c>
      <c r="G97" s="85">
        <f>VLOOKUP(B97,Summary_Nilai_Tugas!$B$2:$I$172,7,FALSE)</f>
        <v>100</v>
      </c>
      <c r="H97" s="91">
        <f t="shared" si="9"/>
        <v>100.66666666666667</v>
      </c>
      <c r="I97" s="85">
        <f>VLOOKUP(B97,Summary_Nilai_Tugas!$B$2:$I$172,4,FALSE)</f>
        <v>105</v>
      </c>
      <c r="J97" s="85">
        <f>VLOOKUP(B97,Summary_Nilai_Tugas!$B$2:$I$172,6,FALSE)</f>
        <v>107</v>
      </c>
      <c r="K97" s="85">
        <f>VLOOKUP(B97,Summary_Nilai_Tugas!$B$2:$I$172,8,FALSE)</f>
        <v>108</v>
      </c>
      <c r="L97" s="92">
        <f t="shared" si="10"/>
        <v>106.66666666666667</v>
      </c>
      <c r="M97" s="98">
        <v>86</v>
      </c>
      <c r="N97" s="94">
        <f>VLOOKUP(B97,UAS_IF2211!$B$6:$S$176,18,FALSE)</f>
        <v>75.5</v>
      </c>
      <c r="O97" s="97"/>
      <c r="P97" s="96">
        <v>80</v>
      </c>
      <c r="Q97" s="97">
        <v>26</v>
      </c>
      <c r="R97" s="98">
        <f t="shared" si="11"/>
        <v>92.857142857142861</v>
      </c>
      <c r="S97" s="99">
        <f t="shared" si="12"/>
        <v>90.181845238095249</v>
      </c>
      <c r="T97" s="89" t="s">
        <v>13</v>
      </c>
      <c r="U97" s="75" t="str">
        <f>VLOOKUP(S97,$T$4:$U$10,2)</f>
        <v>A</v>
      </c>
      <c r="V97" s="16" t="s">
        <v>119</v>
      </c>
      <c r="W97" s="14">
        <v>13520056</v>
      </c>
      <c r="X97" s="14">
        <v>20</v>
      </c>
      <c r="Y97" s="2"/>
    </row>
    <row r="98" spans="1:25" ht="14.5" x14ac:dyDescent="0.35">
      <c r="A98" s="14">
        <v>21</v>
      </c>
      <c r="B98" s="14">
        <v>13520059</v>
      </c>
      <c r="C98" s="13" t="s">
        <v>120</v>
      </c>
      <c r="D98" s="15" t="s">
        <v>3</v>
      </c>
      <c r="E98" s="85">
        <f>VLOOKUP(B98,Summary_Nilai_Tugas!$B$2:$I$172,3,FALSE)</f>
        <v>98</v>
      </c>
      <c r="F98" s="85">
        <f>VLOOKUP(B98,Summary_Nilai_Tugas!$B$2:$I$172,5,FALSE)</f>
        <v>105</v>
      </c>
      <c r="G98" s="85">
        <f>VLOOKUP(B98,Summary_Nilai_Tugas!$B$2:$I$172,7,FALSE)</f>
        <v>100</v>
      </c>
      <c r="H98" s="91">
        <f t="shared" si="9"/>
        <v>101</v>
      </c>
      <c r="I98" s="85">
        <f>VLOOKUP(B98,Summary_Nilai_Tugas!$B$2:$I$172,4,FALSE)</f>
        <v>100</v>
      </c>
      <c r="J98" s="85">
        <f>VLOOKUP(B98,Summary_Nilai_Tugas!$B$2:$I$172,6,FALSE)</f>
        <v>97</v>
      </c>
      <c r="K98" s="85">
        <f>VLOOKUP(B98,Summary_Nilai_Tugas!$B$2:$I$172,8,FALSE)</f>
        <v>110</v>
      </c>
      <c r="L98" s="92">
        <f t="shared" si="10"/>
        <v>102.33333333333333</v>
      </c>
      <c r="M98" s="98">
        <v>74.5</v>
      </c>
      <c r="N98" s="94">
        <f>VLOOKUP(B98,UAS_IF2211!$B$6:$S$176,18,FALSE)</f>
        <v>72</v>
      </c>
      <c r="O98" s="97"/>
      <c r="P98" s="96">
        <v>85</v>
      </c>
      <c r="Q98" s="97">
        <v>28</v>
      </c>
      <c r="R98" s="98">
        <f t="shared" si="11"/>
        <v>100</v>
      </c>
      <c r="S98" s="99">
        <f t="shared" si="12"/>
        <v>85.872916666666683</v>
      </c>
      <c r="T98" s="89" t="s">
        <v>11</v>
      </c>
      <c r="U98" s="75" t="str">
        <f>VLOOKUP(S98,$T$4:$U$10,2)</f>
        <v>A</v>
      </c>
      <c r="V98" s="16" t="s">
        <v>120</v>
      </c>
      <c r="W98" s="14">
        <v>13520059</v>
      </c>
      <c r="X98" s="14">
        <v>21</v>
      </c>
      <c r="Y98" s="2"/>
    </row>
    <row r="99" spans="1:25" ht="14.5" x14ac:dyDescent="0.35">
      <c r="A99" s="14">
        <v>22</v>
      </c>
      <c r="B99" s="14">
        <v>13520062</v>
      </c>
      <c r="C99" s="13" t="s">
        <v>121</v>
      </c>
      <c r="D99" s="15" t="s">
        <v>3</v>
      </c>
      <c r="E99" s="85">
        <f>VLOOKUP(B99,Summary_Nilai_Tugas!$B$2:$I$172,3,FALSE)</f>
        <v>98</v>
      </c>
      <c r="F99" s="85">
        <f>VLOOKUP(B99,Summary_Nilai_Tugas!$B$2:$I$172,5,FALSE)</f>
        <v>105</v>
      </c>
      <c r="G99" s="85">
        <f>VLOOKUP(B99,Summary_Nilai_Tugas!$B$2:$I$172,7,FALSE)</f>
        <v>105</v>
      </c>
      <c r="H99" s="91">
        <f t="shared" si="9"/>
        <v>102.66666666666667</v>
      </c>
      <c r="I99" s="85">
        <f>VLOOKUP(B99,Summary_Nilai_Tugas!$B$2:$I$172,4,FALSE)</f>
        <v>105</v>
      </c>
      <c r="J99" s="85">
        <f>VLOOKUP(B99,Summary_Nilai_Tugas!$B$2:$I$172,6,FALSE)</f>
        <v>108</v>
      </c>
      <c r="K99" s="85">
        <f>VLOOKUP(B99,Summary_Nilai_Tugas!$B$2:$I$172,8,FALSE)</f>
        <v>115</v>
      </c>
      <c r="L99" s="92">
        <f t="shared" si="10"/>
        <v>109.33333333333333</v>
      </c>
      <c r="M99" s="98">
        <v>85</v>
      </c>
      <c r="N99" s="94">
        <f>VLOOKUP(B99,UAS_IF2211!$B$6:$S$176,18,FALSE)</f>
        <v>68</v>
      </c>
      <c r="O99" s="97"/>
      <c r="P99" s="96">
        <v>85</v>
      </c>
      <c r="Q99" s="97">
        <v>27</v>
      </c>
      <c r="R99" s="98">
        <f t="shared" si="11"/>
        <v>96.428571428571431</v>
      </c>
      <c r="S99" s="99">
        <f t="shared" si="12"/>
        <v>89.223214285714292</v>
      </c>
      <c r="T99" s="89" t="s">
        <v>13</v>
      </c>
      <c r="U99" s="75" t="str">
        <f>VLOOKUP(S99,$T$4:$U$10,2)</f>
        <v>A</v>
      </c>
      <c r="V99" s="16" t="s">
        <v>121</v>
      </c>
      <c r="W99" s="14">
        <v>13520062</v>
      </c>
      <c r="X99" s="14">
        <v>22</v>
      </c>
      <c r="Y99" s="2"/>
    </row>
    <row r="100" spans="1:25" ht="14.5" x14ac:dyDescent="0.35">
      <c r="A100" s="14">
        <v>23</v>
      </c>
      <c r="B100" s="14">
        <v>13520065</v>
      </c>
      <c r="C100" s="13" t="s">
        <v>122</v>
      </c>
      <c r="D100" s="15" t="s">
        <v>3</v>
      </c>
      <c r="E100" s="85">
        <f>VLOOKUP(B100,Summary_Nilai_Tugas!$B$2:$I$172,3,FALSE)</f>
        <v>100</v>
      </c>
      <c r="F100" s="85">
        <f>VLOOKUP(B100,Summary_Nilai_Tugas!$B$2:$I$172,5,FALSE)</f>
        <v>103</v>
      </c>
      <c r="G100" s="85">
        <f>VLOOKUP(B100,Summary_Nilai_Tugas!$B$2:$I$172,7,FALSE)</f>
        <v>110</v>
      </c>
      <c r="H100" s="91">
        <f t="shared" si="9"/>
        <v>104.33333333333333</v>
      </c>
      <c r="I100" s="85">
        <f>VLOOKUP(B100,Summary_Nilai_Tugas!$B$2:$I$172,4,FALSE)</f>
        <v>110</v>
      </c>
      <c r="J100" s="85">
        <f>VLOOKUP(B100,Summary_Nilai_Tugas!$B$2:$I$172,6,FALSE)</f>
        <v>105</v>
      </c>
      <c r="K100" s="85">
        <f>VLOOKUP(B100,Summary_Nilai_Tugas!$B$2:$I$172,8,FALSE)</f>
        <v>112</v>
      </c>
      <c r="L100" s="92">
        <f t="shared" si="10"/>
        <v>109</v>
      </c>
      <c r="M100" s="98">
        <v>88.5</v>
      </c>
      <c r="N100" s="94">
        <f>VLOOKUP(B100,UAS_IF2211!$B$6:$S$176,18,FALSE)</f>
        <v>83</v>
      </c>
      <c r="O100" s="97"/>
      <c r="P100" s="96">
        <v>90</v>
      </c>
      <c r="Q100" s="97">
        <v>26</v>
      </c>
      <c r="R100" s="98">
        <f t="shared" si="11"/>
        <v>92.857142857142861</v>
      </c>
      <c r="S100" s="99">
        <f t="shared" si="12"/>
        <v>94.506845238095238</v>
      </c>
      <c r="T100" s="89" t="s">
        <v>13</v>
      </c>
      <c r="U100" s="75" t="str">
        <f>VLOOKUP(S100,$T$4:$U$10,2)</f>
        <v>A</v>
      </c>
      <c r="V100" s="16" t="s">
        <v>122</v>
      </c>
      <c r="W100" s="14">
        <v>13520065</v>
      </c>
      <c r="X100" s="14">
        <v>23</v>
      </c>
      <c r="Y100" s="2"/>
    </row>
    <row r="101" spans="1:25" ht="14.5" x14ac:dyDescent="0.35">
      <c r="A101" s="14">
        <v>24</v>
      </c>
      <c r="B101" s="14">
        <v>13520068</v>
      </c>
      <c r="C101" s="13" t="s">
        <v>123</v>
      </c>
      <c r="D101" s="15" t="s">
        <v>3</v>
      </c>
      <c r="E101" s="85">
        <f>VLOOKUP(B101,Summary_Nilai_Tugas!$B$2:$I$172,3,FALSE)</f>
        <v>90</v>
      </c>
      <c r="F101" s="85">
        <f>VLOOKUP(B101,Summary_Nilai_Tugas!$B$2:$I$172,5,FALSE)</f>
        <v>103</v>
      </c>
      <c r="G101" s="85">
        <f>VLOOKUP(B101,Summary_Nilai_Tugas!$B$2:$I$172,7,FALSE)</f>
        <v>110</v>
      </c>
      <c r="H101" s="91">
        <f t="shared" si="9"/>
        <v>101</v>
      </c>
      <c r="I101" s="85">
        <f>VLOOKUP(B101,Summary_Nilai_Tugas!$B$2:$I$172,4,FALSE)</f>
        <v>100</v>
      </c>
      <c r="J101" s="85">
        <f>VLOOKUP(B101,Summary_Nilai_Tugas!$B$2:$I$172,6,FALSE)</f>
        <v>100</v>
      </c>
      <c r="K101" s="85">
        <f>VLOOKUP(B101,Summary_Nilai_Tugas!$B$2:$I$172,8,FALSE)</f>
        <v>86</v>
      </c>
      <c r="L101" s="92">
        <f t="shared" si="10"/>
        <v>95.333333333333329</v>
      </c>
      <c r="M101" s="98">
        <v>88</v>
      </c>
      <c r="N101" s="94">
        <f>VLOOKUP(B101,UAS_IF2211!$B$6:$S$176,18,FALSE)</f>
        <v>64</v>
      </c>
      <c r="O101" s="97"/>
      <c r="P101" s="96">
        <v>85</v>
      </c>
      <c r="Q101" s="97">
        <v>26</v>
      </c>
      <c r="R101" s="98">
        <f t="shared" si="11"/>
        <v>92.857142857142861</v>
      </c>
      <c r="S101" s="99">
        <f t="shared" si="12"/>
        <v>85.738095238095241</v>
      </c>
      <c r="T101" s="89" t="s">
        <v>61</v>
      </c>
      <c r="U101" s="75" t="str">
        <f>VLOOKUP(S101,$T$4:$U$10,2)</f>
        <v>A</v>
      </c>
      <c r="V101" s="16" t="s">
        <v>123</v>
      </c>
      <c r="W101" s="14">
        <v>13520068</v>
      </c>
      <c r="X101" s="14">
        <v>24</v>
      </c>
      <c r="Y101" s="2"/>
    </row>
    <row r="102" spans="1:25" ht="14.5" x14ac:dyDescent="0.35">
      <c r="A102" s="14">
        <v>25</v>
      </c>
      <c r="B102" s="14">
        <v>13520071</v>
      </c>
      <c r="C102" s="13" t="s">
        <v>124</v>
      </c>
      <c r="D102" s="15" t="s">
        <v>3</v>
      </c>
      <c r="E102" s="85">
        <f>VLOOKUP(B102,Summary_Nilai_Tugas!$B$2:$I$172,3,FALSE)</f>
        <v>98</v>
      </c>
      <c r="F102" s="85">
        <f>VLOOKUP(B102,Summary_Nilai_Tugas!$B$2:$I$172,5,FALSE)</f>
        <v>103</v>
      </c>
      <c r="G102" s="85">
        <f>VLOOKUP(B102,Summary_Nilai_Tugas!$B$2:$I$172,7,FALSE)</f>
        <v>95</v>
      </c>
      <c r="H102" s="91">
        <f t="shared" si="9"/>
        <v>98.666666666666671</v>
      </c>
      <c r="I102" s="85">
        <f>VLOOKUP(B102,Summary_Nilai_Tugas!$B$2:$I$172,4,FALSE)</f>
        <v>105</v>
      </c>
      <c r="J102" s="85">
        <f>VLOOKUP(B102,Summary_Nilai_Tugas!$B$2:$I$172,6,FALSE)</f>
        <v>97</v>
      </c>
      <c r="K102" s="85">
        <f>VLOOKUP(B102,Summary_Nilai_Tugas!$B$2:$I$172,8,FALSE)</f>
        <v>105</v>
      </c>
      <c r="L102" s="92">
        <f t="shared" si="10"/>
        <v>102.33333333333333</v>
      </c>
      <c r="M102" s="98">
        <v>90.5</v>
      </c>
      <c r="N102" s="94">
        <f>VLOOKUP(B102,UAS_IF2211!$B$6:$S$176,18,FALSE)</f>
        <v>90</v>
      </c>
      <c r="O102" s="97"/>
      <c r="P102" s="96">
        <v>85</v>
      </c>
      <c r="Q102" s="97">
        <v>28</v>
      </c>
      <c r="R102" s="98">
        <f t="shared" si="11"/>
        <v>100</v>
      </c>
      <c r="S102" s="99">
        <f t="shared" si="12"/>
        <v>94.331250000000011</v>
      </c>
      <c r="T102" s="89" t="s">
        <v>11</v>
      </c>
      <c r="U102" s="75" t="str">
        <f>VLOOKUP(S102,$T$4:$U$10,2)</f>
        <v>A</v>
      </c>
      <c r="V102" s="16" t="s">
        <v>124</v>
      </c>
      <c r="W102" s="14">
        <v>13520071</v>
      </c>
      <c r="X102" s="14">
        <v>25</v>
      </c>
      <c r="Y102" s="2"/>
    </row>
    <row r="103" spans="1:25" ht="14.5" x14ac:dyDescent="0.35">
      <c r="A103" s="14">
        <v>26</v>
      </c>
      <c r="B103" s="14">
        <v>13520074</v>
      </c>
      <c r="C103" s="13" t="s">
        <v>125</v>
      </c>
      <c r="D103" s="15" t="s">
        <v>3</v>
      </c>
      <c r="E103" s="85">
        <f>VLOOKUP(B103,Summary_Nilai_Tugas!$B$2:$I$172,3,FALSE)</f>
        <v>90</v>
      </c>
      <c r="F103" s="85">
        <f>VLOOKUP(B103,Summary_Nilai_Tugas!$B$2:$I$172,5,FALSE)</f>
        <v>105</v>
      </c>
      <c r="G103" s="85">
        <f>VLOOKUP(B103,Summary_Nilai_Tugas!$B$2:$I$172,7,FALSE)</f>
        <v>105</v>
      </c>
      <c r="H103" s="91">
        <f t="shared" si="9"/>
        <v>100</v>
      </c>
      <c r="I103" s="85">
        <f>VLOOKUP(B103,Summary_Nilai_Tugas!$B$2:$I$172,4,FALSE)</f>
        <v>105</v>
      </c>
      <c r="J103" s="85">
        <f>VLOOKUP(B103,Summary_Nilai_Tugas!$B$2:$I$172,6,FALSE)</f>
        <v>101</v>
      </c>
      <c r="K103" s="85">
        <f>VLOOKUP(B103,Summary_Nilai_Tugas!$B$2:$I$172,8,FALSE)</f>
        <v>107</v>
      </c>
      <c r="L103" s="92">
        <f t="shared" si="10"/>
        <v>104.33333333333333</v>
      </c>
      <c r="M103" s="98">
        <v>82</v>
      </c>
      <c r="N103" s="94">
        <f>VLOOKUP(B103,UAS_IF2211!$B$6:$S$176,18,FALSE)</f>
        <v>66</v>
      </c>
      <c r="O103" s="97"/>
      <c r="P103" s="96">
        <v>85</v>
      </c>
      <c r="Q103" s="97">
        <v>28</v>
      </c>
      <c r="R103" s="98">
        <f t="shared" si="11"/>
        <v>100</v>
      </c>
      <c r="S103" s="99">
        <f t="shared" si="12"/>
        <v>86.466666666666669</v>
      </c>
      <c r="T103" s="89" t="s">
        <v>13</v>
      </c>
      <c r="U103" s="75" t="str">
        <f>VLOOKUP(S103,$T$4:$U$10,2)</f>
        <v>A</v>
      </c>
      <c r="V103" s="16" t="s">
        <v>125</v>
      </c>
      <c r="W103" s="14">
        <v>13520074</v>
      </c>
      <c r="X103" s="14">
        <v>26</v>
      </c>
      <c r="Y103" s="2"/>
    </row>
    <row r="104" spans="1:25" ht="14.5" x14ac:dyDescent="0.35">
      <c r="A104" s="14">
        <v>27</v>
      </c>
      <c r="B104" s="14">
        <v>13520077</v>
      </c>
      <c r="C104" s="13" t="s">
        <v>126</v>
      </c>
      <c r="D104" s="15" t="s">
        <v>3</v>
      </c>
      <c r="E104" s="85">
        <f>VLOOKUP(B104,Summary_Nilai_Tugas!$B$2:$I$172,3,FALSE)</f>
        <v>98</v>
      </c>
      <c r="F104" s="85">
        <f>VLOOKUP(B104,Summary_Nilai_Tugas!$B$2:$I$172,5,FALSE)</f>
        <v>90</v>
      </c>
      <c r="G104" s="85">
        <f>VLOOKUP(B104,Summary_Nilai_Tugas!$B$2:$I$172,7,FALSE)</f>
        <v>99</v>
      </c>
      <c r="H104" s="91">
        <f t="shared" si="9"/>
        <v>95.666666666666671</v>
      </c>
      <c r="I104" s="85">
        <f>VLOOKUP(B104,Summary_Nilai_Tugas!$B$2:$I$172,4,FALSE)</f>
        <v>105</v>
      </c>
      <c r="J104" s="85">
        <f>VLOOKUP(B104,Summary_Nilai_Tugas!$B$2:$I$172,6,FALSE)</f>
        <v>100</v>
      </c>
      <c r="K104" s="85">
        <f>VLOOKUP(B104,Summary_Nilai_Tugas!$B$2:$I$172,8,FALSE)</f>
        <v>106</v>
      </c>
      <c r="L104" s="92">
        <f t="shared" si="10"/>
        <v>103.66666666666667</v>
      </c>
      <c r="M104" s="98">
        <v>64</v>
      </c>
      <c r="N104" s="94">
        <f>VLOOKUP(B104,UAS_IF2211!$B$6:$S$176,18,FALSE)</f>
        <v>59</v>
      </c>
      <c r="O104" s="97"/>
      <c r="P104" s="96">
        <v>85</v>
      </c>
      <c r="Q104" s="97">
        <v>27</v>
      </c>
      <c r="R104" s="98">
        <f t="shared" si="11"/>
        <v>96.428571428571431</v>
      </c>
      <c r="S104" s="99">
        <f t="shared" si="12"/>
        <v>78.81488095238096</v>
      </c>
      <c r="T104" s="89" t="s">
        <v>13</v>
      </c>
      <c r="U104" s="75" t="str">
        <f>VLOOKUP(S104,$T$4:$U$10,2)</f>
        <v>AB</v>
      </c>
      <c r="V104" s="16" t="s">
        <v>126</v>
      </c>
      <c r="W104" s="14">
        <v>13520077</v>
      </c>
      <c r="X104" s="14">
        <v>27</v>
      </c>
      <c r="Y104" s="2"/>
    </row>
    <row r="105" spans="1:25" ht="14.5" x14ac:dyDescent="0.35">
      <c r="A105" s="14">
        <v>28</v>
      </c>
      <c r="B105" s="14">
        <v>13520080</v>
      </c>
      <c r="C105" s="13" t="s">
        <v>127</v>
      </c>
      <c r="D105" s="15" t="s">
        <v>3</v>
      </c>
      <c r="E105" s="85">
        <f>VLOOKUP(B105,Summary_Nilai_Tugas!$B$2:$I$172,3,FALSE)</f>
        <v>98</v>
      </c>
      <c r="F105" s="85">
        <f>VLOOKUP(B105,Summary_Nilai_Tugas!$B$2:$I$172,5,FALSE)</f>
        <v>105</v>
      </c>
      <c r="G105" s="85">
        <f>VLOOKUP(B105,Summary_Nilai_Tugas!$B$2:$I$172,7,FALSE)</f>
        <v>110</v>
      </c>
      <c r="H105" s="91">
        <f t="shared" si="9"/>
        <v>104.33333333333333</v>
      </c>
      <c r="I105" s="85">
        <f>VLOOKUP(B105,Summary_Nilai_Tugas!$B$2:$I$172,4,FALSE)</f>
        <v>103</v>
      </c>
      <c r="J105" s="85">
        <f>VLOOKUP(B105,Summary_Nilai_Tugas!$B$2:$I$172,6,FALSE)</f>
        <v>97</v>
      </c>
      <c r="K105" s="85">
        <f>VLOOKUP(B105,Summary_Nilai_Tugas!$B$2:$I$172,8,FALSE)</f>
        <v>109</v>
      </c>
      <c r="L105" s="92">
        <f t="shared" si="10"/>
        <v>103</v>
      </c>
      <c r="M105" s="98">
        <v>76</v>
      </c>
      <c r="N105" s="94">
        <f>VLOOKUP(B105,UAS_IF2211!$B$6:$S$176,18,FALSE)</f>
        <v>56</v>
      </c>
      <c r="O105" s="97"/>
      <c r="P105" s="96">
        <v>85</v>
      </c>
      <c r="Q105" s="97">
        <v>27</v>
      </c>
      <c r="R105" s="98">
        <f t="shared" si="11"/>
        <v>96.428571428571431</v>
      </c>
      <c r="S105" s="99">
        <f t="shared" si="12"/>
        <v>82.777380952380966</v>
      </c>
      <c r="T105" s="89" t="s">
        <v>10</v>
      </c>
      <c r="U105" s="75" t="str">
        <f>VLOOKUP(S105,$T$4:$U$10,2)</f>
        <v>A</v>
      </c>
      <c r="V105" s="16" t="s">
        <v>127</v>
      </c>
      <c r="W105" s="14">
        <v>13520080</v>
      </c>
      <c r="X105" s="14">
        <v>28</v>
      </c>
      <c r="Y105" s="2"/>
    </row>
    <row r="106" spans="1:25" ht="14.5" x14ac:dyDescent="0.35">
      <c r="A106" s="14">
        <v>29</v>
      </c>
      <c r="B106" s="14">
        <v>13520083</v>
      </c>
      <c r="C106" s="13" t="s">
        <v>128</v>
      </c>
      <c r="D106" s="15" t="s">
        <v>3</v>
      </c>
      <c r="E106" s="85">
        <f>VLOOKUP(B106,Summary_Nilai_Tugas!$B$2:$I$172,3,FALSE)</f>
        <v>97</v>
      </c>
      <c r="F106" s="85">
        <f>VLOOKUP(B106,Summary_Nilai_Tugas!$B$2:$I$172,5,FALSE)</f>
        <v>105</v>
      </c>
      <c r="G106" s="85">
        <f>VLOOKUP(B106,Summary_Nilai_Tugas!$B$2:$I$172,7,FALSE)</f>
        <v>100</v>
      </c>
      <c r="H106" s="91">
        <f t="shared" si="9"/>
        <v>100.66666666666667</v>
      </c>
      <c r="I106" s="85">
        <f>VLOOKUP(B106,Summary_Nilai_Tugas!$B$2:$I$172,4,FALSE)</f>
        <v>110</v>
      </c>
      <c r="J106" s="85">
        <f>VLOOKUP(B106,Summary_Nilai_Tugas!$B$2:$I$172,6,FALSE)</f>
        <v>110</v>
      </c>
      <c r="K106" s="85">
        <f>VLOOKUP(B106,Summary_Nilai_Tugas!$B$2:$I$172,8,FALSE)</f>
        <v>112</v>
      </c>
      <c r="L106" s="92">
        <f t="shared" si="10"/>
        <v>110.66666666666667</v>
      </c>
      <c r="M106" s="98">
        <v>66.5</v>
      </c>
      <c r="N106" s="94">
        <f>VLOOKUP(B106,UAS_IF2211!$B$6:$S$176,18,FALSE)</f>
        <v>47</v>
      </c>
      <c r="O106" s="97"/>
      <c r="P106" s="96">
        <v>90</v>
      </c>
      <c r="Q106" s="97">
        <v>26</v>
      </c>
      <c r="R106" s="98">
        <f t="shared" si="11"/>
        <v>92.857142857142861</v>
      </c>
      <c r="S106" s="99">
        <f t="shared" si="12"/>
        <v>78.881845238095252</v>
      </c>
      <c r="T106" s="89" t="s">
        <v>10</v>
      </c>
      <c r="U106" s="75" t="str">
        <f>VLOOKUP(S106,$T$4:$U$10,2)</f>
        <v>AB</v>
      </c>
      <c r="V106" s="16" t="s">
        <v>128</v>
      </c>
      <c r="W106" s="14">
        <v>13520083</v>
      </c>
      <c r="X106" s="14">
        <v>29</v>
      </c>
      <c r="Y106" s="2"/>
    </row>
    <row r="107" spans="1:25" ht="14.5" x14ac:dyDescent="0.35">
      <c r="A107" s="14">
        <v>30</v>
      </c>
      <c r="B107" s="14">
        <v>13520086</v>
      </c>
      <c r="C107" s="13" t="s">
        <v>129</v>
      </c>
      <c r="D107" s="15" t="s">
        <v>3</v>
      </c>
      <c r="E107" s="85">
        <f>VLOOKUP(B107,Summary_Nilai_Tugas!$B$2:$I$172,3,FALSE)</f>
        <v>100</v>
      </c>
      <c r="F107" s="85">
        <f>VLOOKUP(B107,Summary_Nilai_Tugas!$B$2:$I$172,5,FALSE)</f>
        <v>103</v>
      </c>
      <c r="G107" s="85">
        <f>VLOOKUP(B107,Summary_Nilai_Tugas!$B$2:$I$172,7,FALSE)</f>
        <v>105</v>
      </c>
      <c r="H107" s="91">
        <f t="shared" si="9"/>
        <v>102.66666666666667</v>
      </c>
      <c r="I107" s="85">
        <f>VLOOKUP(B107,Summary_Nilai_Tugas!$B$2:$I$172,4,FALSE)</f>
        <v>100</v>
      </c>
      <c r="J107" s="85">
        <f>VLOOKUP(B107,Summary_Nilai_Tugas!$B$2:$I$172,6,FALSE)</f>
        <v>97</v>
      </c>
      <c r="K107" s="85">
        <f>VLOOKUP(B107,Summary_Nilai_Tugas!$B$2:$I$172,8,FALSE)</f>
        <v>55</v>
      </c>
      <c r="L107" s="92">
        <f t="shared" si="10"/>
        <v>84</v>
      </c>
      <c r="M107" s="98">
        <v>91</v>
      </c>
      <c r="N107" s="94">
        <f>VLOOKUP(B107,UAS_IF2211!$B$6:$S$176,18,FALSE)</f>
        <v>82</v>
      </c>
      <c r="O107" s="97"/>
      <c r="P107" s="96">
        <v>80</v>
      </c>
      <c r="Q107" s="97">
        <v>28</v>
      </c>
      <c r="R107" s="98">
        <f t="shared" si="11"/>
        <v>100</v>
      </c>
      <c r="S107" s="99">
        <f t="shared" si="12"/>
        <v>89.245833333333337</v>
      </c>
      <c r="T107" s="89" t="s">
        <v>11</v>
      </c>
      <c r="U107" s="75" t="str">
        <f>VLOOKUP(S107,$T$4:$U$10,2)</f>
        <v>A</v>
      </c>
      <c r="V107" s="16" t="s">
        <v>129</v>
      </c>
      <c r="W107" s="14">
        <v>13520086</v>
      </c>
      <c r="X107" s="14">
        <v>30</v>
      </c>
      <c r="Y107" s="2"/>
    </row>
    <row r="108" spans="1:25" ht="14.5" x14ac:dyDescent="0.35">
      <c r="A108" s="14">
        <v>31</v>
      </c>
      <c r="B108" s="14">
        <v>13520089</v>
      </c>
      <c r="C108" s="13" t="s">
        <v>130</v>
      </c>
      <c r="D108" s="15" t="s">
        <v>3</v>
      </c>
      <c r="E108" s="85">
        <f>VLOOKUP(B108,Summary_Nilai_Tugas!$B$2:$I$172,3,FALSE)</f>
        <v>97</v>
      </c>
      <c r="F108" s="85">
        <f>VLOOKUP(B108,Summary_Nilai_Tugas!$B$2:$I$172,5,FALSE)</f>
        <v>80</v>
      </c>
      <c r="G108" s="85">
        <f>VLOOKUP(B108,Summary_Nilai_Tugas!$B$2:$I$172,7,FALSE)</f>
        <v>96</v>
      </c>
      <c r="H108" s="91">
        <f t="shared" si="9"/>
        <v>91</v>
      </c>
      <c r="I108" s="85">
        <f>VLOOKUP(B108,Summary_Nilai_Tugas!$B$2:$I$172,4,FALSE)</f>
        <v>103</v>
      </c>
      <c r="J108" s="85">
        <f>VLOOKUP(B108,Summary_Nilai_Tugas!$B$2:$I$172,6,FALSE)</f>
        <v>86</v>
      </c>
      <c r="K108" s="85">
        <f>VLOOKUP(B108,Summary_Nilai_Tugas!$B$2:$I$172,8,FALSE)</f>
        <v>67</v>
      </c>
      <c r="L108" s="92">
        <f t="shared" si="10"/>
        <v>85.333333333333329</v>
      </c>
      <c r="M108" s="98">
        <v>67.5</v>
      </c>
      <c r="N108" s="94">
        <f>VLOOKUP(B108,UAS_IF2211!$B$6:$S$176,18,FALSE)</f>
        <v>63.5</v>
      </c>
      <c r="O108" s="97"/>
      <c r="P108" s="96">
        <v>85</v>
      </c>
      <c r="Q108" s="97">
        <v>25</v>
      </c>
      <c r="R108" s="98">
        <f t="shared" si="11"/>
        <v>89.285714285714292</v>
      </c>
      <c r="S108" s="99">
        <f t="shared" si="12"/>
        <v>76.13630952380953</v>
      </c>
      <c r="T108" s="89" t="s">
        <v>10</v>
      </c>
      <c r="U108" s="75" t="str">
        <f>VLOOKUP(S108,$T$4:$U$10,2)</f>
        <v>AB</v>
      </c>
      <c r="V108" s="16" t="s">
        <v>130</v>
      </c>
      <c r="W108" s="14">
        <v>13520089</v>
      </c>
      <c r="X108" s="14">
        <v>31</v>
      </c>
      <c r="Y108" s="2"/>
    </row>
    <row r="109" spans="1:25" ht="14.5" x14ac:dyDescent="0.35">
      <c r="A109" s="14">
        <v>32</v>
      </c>
      <c r="B109" s="14">
        <v>13520092</v>
      </c>
      <c r="C109" s="13" t="s">
        <v>131</v>
      </c>
      <c r="D109" s="15" t="s">
        <v>3</v>
      </c>
      <c r="E109" s="85">
        <f>VLOOKUP(B109,Summary_Nilai_Tugas!$B$2:$I$172,3,FALSE)</f>
        <v>90</v>
      </c>
      <c r="F109" s="85">
        <f>VLOOKUP(B109,Summary_Nilai_Tugas!$B$2:$I$172,5,FALSE)</f>
        <v>100</v>
      </c>
      <c r="G109" s="85">
        <f>VLOOKUP(B109,Summary_Nilai_Tugas!$B$2:$I$172,7,FALSE)</f>
        <v>100</v>
      </c>
      <c r="H109" s="91">
        <f t="shared" si="9"/>
        <v>96.666666666666671</v>
      </c>
      <c r="I109" s="85">
        <f>VLOOKUP(B109,Summary_Nilai_Tugas!$B$2:$I$172,4,FALSE)</f>
        <v>100</v>
      </c>
      <c r="J109" s="85">
        <f>VLOOKUP(B109,Summary_Nilai_Tugas!$B$2:$I$172,6,FALSE)</f>
        <v>94</v>
      </c>
      <c r="K109" s="85">
        <f>VLOOKUP(B109,Summary_Nilai_Tugas!$B$2:$I$172,8,FALSE)</f>
        <v>105</v>
      </c>
      <c r="L109" s="92">
        <f t="shared" si="10"/>
        <v>99.666666666666671</v>
      </c>
      <c r="M109" s="98">
        <v>62</v>
      </c>
      <c r="N109" s="94">
        <f>VLOOKUP(B109,UAS_IF2211!$B$6:$S$176,18,FALSE)</f>
        <v>61</v>
      </c>
      <c r="O109" s="97"/>
      <c r="P109" s="96">
        <v>80</v>
      </c>
      <c r="Q109" s="97">
        <v>28</v>
      </c>
      <c r="R109" s="98">
        <f t="shared" si="11"/>
        <v>100</v>
      </c>
      <c r="S109" s="99">
        <f t="shared" si="12"/>
        <v>78.054166666666674</v>
      </c>
      <c r="T109" s="89" t="s">
        <v>11</v>
      </c>
      <c r="U109" s="75" t="str">
        <f>VLOOKUP(S109,$T$4:$U$10,2)</f>
        <v>AB</v>
      </c>
      <c r="V109" s="16" t="s">
        <v>131</v>
      </c>
      <c r="W109" s="14">
        <v>13520092</v>
      </c>
      <c r="X109" s="14">
        <v>32</v>
      </c>
      <c r="Y109" s="2"/>
    </row>
    <row r="110" spans="1:25" ht="14.5" x14ac:dyDescent="0.35">
      <c r="A110" s="14">
        <v>33</v>
      </c>
      <c r="B110" s="14">
        <v>13520095</v>
      </c>
      <c r="C110" s="13" t="s">
        <v>132</v>
      </c>
      <c r="D110" s="15" t="s">
        <v>3</v>
      </c>
      <c r="E110" s="85">
        <f>VLOOKUP(B110,Summary_Nilai_Tugas!$B$2:$I$172,3,FALSE)</f>
        <v>100</v>
      </c>
      <c r="F110" s="85">
        <f>VLOOKUP(B110,Summary_Nilai_Tugas!$B$2:$I$172,5,FALSE)</f>
        <v>101</v>
      </c>
      <c r="G110" s="85">
        <f>VLOOKUP(B110,Summary_Nilai_Tugas!$B$2:$I$172,7,FALSE)</f>
        <v>110</v>
      </c>
      <c r="H110" s="91">
        <f t="shared" si="9"/>
        <v>103.66666666666667</v>
      </c>
      <c r="I110" s="85">
        <f>VLOOKUP(B110,Summary_Nilai_Tugas!$B$2:$I$172,4,FALSE)</f>
        <v>103</v>
      </c>
      <c r="J110" s="85">
        <f>VLOOKUP(B110,Summary_Nilai_Tugas!$B$2:$I$172,6,FALSE)</f>
        <v>100</v>
      </c>
      <c r="K110" s="85">
        <f>VLOOKUP(B110,Summary_Nilai_Tugas!$B$2:$I$172,8,FALSE)</f>
        <v>107</v>
      </c>
      <c r="L110" s="92">
        <f t="shared" si="10"/>
        <v>103.33333333333333</v>
      </c>
      <c r="M110" s="98">
        <v>85</v>
      </c>
      <c r="N110" s="94">
        <f>VLOOKUP(B110,UAS_IF2211!$B$6:$S$176,18,FALSE)</f>
        <v>83</v>
      </c>
      <c r="O110" s="97"/>
      <c r="P110" s="96">
        <v>90</v>
      </c>
      <c r="Q110" s="97">
        <v>28</v>
      </c>
      <c r="R110" s="98">
        <f t="shared" si="11"/>
        <v>100</v>
      </c>
      <c r="S110" s="99">
        <f t="shared" si="12"/>
        <v>92.5</v>
      </c>
      <c r="T110" s="89" t="s">
        <v>133</v>
      </c>
      <c r="U110" s="75" t="str">
        <f>VLOOKUP(S110,$T$4:$U$10,2)</f>
        <v>A</v>
      </c>
      <c r="V110" s="16" t="s">
        <v>132</v>
      </c>
      <c r="W110" s="14">
        <v>13520095</v>
      </c>
      <c r="X110" s="14">
        <v>33</v>
      </c>
      <c r="Y110" s="2"/>
    </row>
    <row r="111" spans="1:25" ht="14.5" x14ac:dyDescent="0.35">
      <c r="A111" s="14">
        <v>34</v>
      </c>
      <c r="B111" s="14">
        <v>13520098</v>
      </c>
      <c r="C111" s="13" t="s">
        <v>134</v>
      </c>
      <c r="D111" s="15" t="s">
        <v>3</v>
      </c>
      <c r="E111" s="85">
        <f>VLOOKUP(B111,Summary_Nilai_Tugas!$B$2:$I$172,3,FALSE)</f>
        <v>100</v>
      </c>
      <c r="F111" s="85">
        <f>VLOOKUP(B111,Summary_Nilai_Tugas!$B$2:$I$172,5,FALSE)</f>
        <v>95</v>
      </c>
      <c r="G111" s="85">
        <f>VLOOKUP(B111,Summary_Nilai_Tugas!$B$2:$I$172,7,FALSE)</f>
        <v>100</v>
      </c>
      <c r="H111" s="91">
        <f t="shared" si="9"/>
        <v>98.333333333333329</v>
      </c>
      <c r="I111" s="85">
        <f>VLOOKUP(B111,Summary_Nilai_Tugas!$B$2:$I$172,4,FALSE)</f>
        <v>82</v>
      </c>
      <c r="J111" s="85">
        <f>VLOOKUP(B111,Summary_Nilai_Tugas!$B$2:$I$172,6,FALSE)</f>
        <v>97</v>
      </c>
      <c r="K111" s="85">
        <f>VLOOKUP(B111,Summary_Nilai_Tugas!$B$2:$I$172,8,FALSE)</f>
        <v>101</v>
      </c>
      <c r="L111" s="92">
        <f t="shared" si="10"/>
        <v>93.333333333333329</v>
      </c>
      <c r="M111" s="98">
        <v>72</v>
      </c>
      <c r="N111" s="94">
        <f>VLOOKUP(B111,UAS_IF2211!$B$6:$S$176,18,FALSE)</f>
        <v>49.5</v>
      </c>
      <c r="O111" s="97"/>
      <c r="P111" s="96">
        <v>85</v>
      </c>
      <c r="Q111" s="97">
        <v>26</v>
      </c>
      <c r="R111" s="98">
        <f t="shared" si="11"/>
        <v>92.857142857142861</v>
      </c>
      <c r="S111" s="99">
        <f t="shared" si="12"/>
        <v>76.798511904761909</v>
      </c>
      <c r="T111" s="89"/>
      <c r="U111" s="75" t="str">
        <f>VLOOKUP(S111,$T$4:$U$10,2)</f>
        <v>AB</v>
      </c>
      <c r="V111" s="16" t="s">
        <v>134</v>
      </c>
      <c r="W111" s="14">
        <v>13520098</v>
      </c>
      <c r="X111" s="14">
        <v>34</v>
      </c>
      <c r="Y111" s="2"/>
    </row>
    <row r="112" spans="1:25" ht="14.5" x14ac:dyDescent="0.35">
      <c r="A112" s="14">
        <v>35</v>
      </c>
      <c r="B112" s="14">
        <v>13520101</v>
      </c>
      <c r="C112" s="13" t="s">
        <v>135</v>
      </c>
      <c r="D112" s="15" t="s">
        <v>3</v>
      </c>
      <c r="E112" s="85">
        <f>VLOOKUP(B112,Summary_Nilai_Tugas!$B$2:$I$172,3,FALSE)</f>
        <v>100</v>
      </c>
      <c r="F112" s="85">
        <f>VLOOKUP(B112,Summary_Nilai_Tugas!$B$2:$I$172,5,FALSE)</f>
        <v>104</v>
      </c>
      <c r="G112" s="85">
        <f>VLOOKUP(B112,Summary_Nilai_Tugas!$B$2:$I$172,7,FALSE)</f>
        <v>110</v>
      </c>
      <c r="H112" s="91">
        <f t="shared" si="9"/>
        <v>104.66666666666667</v>
      </c>
      <c r="I112" s="85">
        <f>VLOOKUP(B112,Summary_Nilai_Tugas!$B$2:$I$172,4,FALSE)</f>
        <v>110</v>
      </c>
      <c r="J112" s="85">
        <f>VLOOKUP(B112,Summary_Nilai_Tugas!$B$2:$I$172,6,FALSE)</f>
        <v>109</v>
      </c>
      <c r="K112" s="85">
        <f>VLOOKUP(B112,Summary_Nilai_Tugas!$B$2:$I$172,8,FALSE)</f>
        <v>108</v>
      </c>
      <c r="L112" s="92">
        <f t="shared" si="10"/>
        <v>109</v>
      </c>
      <c r="M112" s="98">
        <v>85</v>
      </c>
      <c r="N112" s="94">
        <f>VLOOKUP(B112,UAS_IF2211!$B$6:$S$176,18,FALSE)</f>
        <v>81.5</v>
      </c>
      <c r="O112" s="97"/>
      <c r="P112" s="96">
        <v>85</v>
      </c>
      <c r="Q112" s="97">
        <v>27</v>
      </c>
      <c r="R112" s="98">
        <f t="shared" si="11"/>
        <v>96.428571428571431</v>
      </c>
      <c r="S112" s="99">
        <f t="shared" si="12"/>
        <v>93.100297619047623</v>
      </c>
      <c r="T112" s="89" t="s">
        <v>11</v>
      </c>
      <c r="U112" s="75" t="str">
        <f>VLOOKUP(S112,$T$4:$U$10,2)</f>
        <v>A</v>
      </c>
      <c r="V112" s="16" t="s">
        <v>135</v>
      </c>
      <c r="W112" s="14">
        <v>13520101</v>
      </c>
      <c r="X112" s="14">
        <v>35</v>
      </c>
      <c r="Y112" s="2"/>
    </row>
    <row r="113" spans="1:25" ht="14.5" x14ac:dyDescent="0.35">
      <c r="A113" s="14">
        <v>36</v>
      </c>
      <c r="B113" s="14">
        <v>13520104</v>
      </c>
      <c r="C113" s="13" t="s">
        <v>136</v>
      </c>
      <c r="D113" s="15" t="s">
        <v>3</v>
      </c>
      <c r="E113" s="85">
        <f>VLOOKUP(B113,Summary_Nilai_Tugas!$B$2:$I$172,3,FALSE)</f>
        <v>100</v>
      </c>
      <c r="F113" s="85">
        <f>VLOOKUP(B113,Summary_Nilai_Tugas!$B$2:$I$172,5,FALSE)</f>
        <v>102</v>
      </c>
      <c r="G113" s="85">
        <f>VLOOKUP(B113,Summary_Nilai_Tugas!$B$2:$I$172,7,FALSE)</f>
        <v>110</v>
      </c>
      <c r="H113" s="91">
        <f t="shared" si="9"/>
        <v>104</v>
      </c>
      <c r="I113" s="85">
        <f>VLOOKUP(B113,Summary_Nilai_Tugas!$B$2:$I$172,4,FALSE)</f>
        <v>102</v>
      </c>
      <c r="J113" s="85">
        <f>VLOOKUP(B113,Summary_Nilai_Tugas!$B$2:$I$172,6,FALSE)</f>
        <v>106</v>
      </c>
      <c r="K113" s="85">
        <f>VLOOKUP(B113,Summary_Nilai_Tugas!$B$2:$I$172,8,FALSE)</f>
        <v>106</v>
      </c>
      <c r="L113" s="92">
        <f t="shared" si="10"/>
        <v>104.66666666666667</v>
      </c>
      <c r="M113" s="98">
        <v>67</v>
      </c>
      <c r="N113" s="94">
        <f>VLOOKUP(B113,UAS_IF2211!$B$6:$S$176,18,FALSE)</f>
        <v>70</v>
      </c>
      <c r="O113" s="97"/>
      <c r="P113" s="96">
        <v>85</v>
      </c>
      <c r="Q113" s="97">
        <v>28</v>
      </c>
      <c r="R113" s="98">
        <f t="shared" si="11"/>
        <v>100</v>
      </c>
      <c r="S113" s="99">
        <f t="shared" si="12"/>
        <v>84.44583333333334</v>
      </c>
      <c r="T113" s="89" t="s">
        <v>11</v>
      </c>
      <c r="U113" s="75" t="str">
        <f>VLOOKUP(S113,$T$4:$U$10,2)</f>
        <v>A</v>
      </c>
      <c r="V113" s="16" t="s">
        <v>136</v>
      </c>
      <c r="W113" s="14">
        <v>13520104</v>
      </c>
      <c r="X113" s="14">
        <v>36</v>
      </c>
      <c r="Y113" s="2"/>
    </row>
    <row r="114" spans="1:25" ht="14.5" x14ac:dyDescent="0.35">
      <c r="A114" s="14">
        <v>37</v>
      </c>
      <c r="B114" s="14">
        <v>13520107</v>
      </c>
      <c r="C114" s="13" t="s">
        <v>137</v>
      </c>
      <c r="D114" s="15" t="s">
        <v>3</v>
      </c>
      <c r="E114" s="85">
        <f>VLOOKUP(B114,Summary_Nilai_Tugas!$B$2:$I$172,3,FALSE)</f>
        <v>100</v>
      </c>
      <c r="F114" s="85">
        <f>VLOOKUP(B114,Summary_Nilai_Tugas!$B$2:$I$172,5,FALSE)</f>
        <v>101</v>
      </c>
      <c r="G114" s="85">
        <f>VLOOKUP(B114,Summary_Nilai_Tugas!$B$2:$I$172,7,FALSE)</f>
        <v>100</v>
      </c>
      <c r="H114" s="91">
        <f t="shared" si="9"/>
        <v>100.33333333333333</v>
      </c>
      <c r="I114" s="85">
        <f>VLOOKUP(B114,Summary_Nilai_Tugas!$B$2:$I$172,4,FALSE)</f>
        <v>100</v>
      </c>
      <c r="J114" s="85">
        <f>VLOOKUP(B114,Summary_Nilai_Tugas!$B$2:$I$172,6,FALSE)</f>
        <v>98</v>
      </c>
      <c r="K114" s="85">
        <f>VLOOKUP(B114,Summary_Nilai_Tugas!$B$2:$I$172,8,FALSE)</f>
        <v>110</v>
      </c>
      <c r="L114" s="92">
        <f t="shared" si="10"/>
        <v>102.66666666666667</v>
      </c>
      <c r="M114" s="98">
        <v>66.5</v>
      </c>
      <c r="N114" s="94">
        <f>VLOOKUP(B114,UAS_IF2211!$B$6:$S$176,18,FALSE)</f>
        <v>49.5</v>
      </c>
      <c r="O114" s="97"/>
      <c r="P114" s="96">
        <v>85</v>
      </c>
      <c r="Q114" s="97">
        <v>28</v>
      </c>
      <c r="R114" s="98">
        <f t="shared" si="11"/>
        <v>100</v>
      </c>
      <c r="S114" s="99">
        <f t="shared" si="12"/>
        <v>77.800000000000011</v>
      </c>
      <c r="T114" s="89"/>
      <c r="U114" s="75" t="str">
        <f>VLOOKUP(S114,$T$4:$U$10,2)</f>
        <v>AB</v>
      </c>
      <c r="V114" s="16" t="s">
        <v>137</v>
      </c>
      <c r="W114" s="14">
        <v>13520107</v>
      </c>
      <c r="X114" s="14">
        <v>37</v>
      </c>
      <c r="Y114" s="2"/>
    </row>
    <row r="115" spans="1:25" ht="14.5" x14ac:dyDescent="0.35">
      <c r="A115" s="14">
        <v>38</v>
      </c>
      <c r="B115" s="14">
        <v>13520110</v>
      </c>
      <c r="C115" s="13" t="s">
        <v>138</v>
      </c>
      <c r="D115" s="15" t="s">
        <v>3</v>
      </c>
      <c r="E115" s="85">
        <f>VLOOKUP(B115,Summary_Nilai_Tugas!$B$2:$I$172,3,FALSE)</f>
        <v>100</v>
      </c>
      <c r="F115" s="85">
        <f>VLOOKUP(B115,Summary_Nilai_Tugas!$B$2:$I$172,5,FALSE)</f>
        <v>105</v>
      </c>
      <c r="G115" s="85">
        <f>VLOOKUP(B115,Summary_Nilai_Tugas!$B$2:$I$172,7,FALSE)</f>
        <v>98</v>
      </c>
      <c r="H115" s="91">
        <f t="shared" si="9"/>
        <v>101</v>
      </c>
      <c r="I115" s="85">
        <f>VLOOKUP(B115,Summary_Nilai_Tugas!$B$2:$I$172,4,FALSE)</f>
        <v>100</v>
      </c>
      <c r="J115" s="85">
        <f>VLOOKUP(B115,Summary_Nilai_Tugas!$B$2:$I$172,6,FALSE)</f>
        <v>98</v>
      </c>
      <c r="K115" s="85">
        <f>VLOOKUP(B115,Summary_Nilai_Tugas!$B$2:$I$172,8,FALSE)</f>
        <v>86</v>
      </c>
      <c r="L115" s="92">
        <f t="shared" si="10"/>
        <v>94.666666666666671</v>
      </c>
      <c r="M115" s="98">
        <v>69</v>
      </c>
      <c r="N115" s="94">
        <f>VLOOKUP(B115,UAS_IF2211!$B$6:$S$176,18,FALSE)</f>
        <v>67.5</v>
      </c>
      <c r="O115" s="97"/>
      <c r="P115" s="96">
        <v>90</v>
      </c>
      <c r="Q115" s="97">
        <v>28</v>
      </c>
      <c r="R115" s="98">
        <f t="shared" si="11"/>
        <v>100</v>
      </c>
      <c r="S115" s="99">
        <f t="shared" si="12"/>
        <v>81.964583333333337</v>
      </c>
      <c r="T115" s="89" t="s">
        <v>10</v>
      </c>
      <c r="U115" s="75" t="str">
        <f>VLOOKUP(S115,$T$4:$U$10,2)</f>
        <v>AB</v>
      </c>
      <c r="V115" s="16" t="s">
        <v>138</v>
      </c>
      <c r="W115" s="14">
        <v>13520110</v>
      </c>
      <c r="X115" s="14">
        <v>38</v>
      </c>
      <c r="Y115" s="2"/>
    </row>
    <row r="116" spans="1:25" ht="14.5" x14ac:dyDescent="0.35">
      <c r="A116" s="14">
        <v>39</v>
      </c>
      <c r="B116" s="14">
        <v>13520113</v>
      </c>
      <c r="C116" s="13" t="s">
        <v>139</v>
      </c>
      <c r="D116" s="15" t="s">
        <v>3</v>
      </c>
      <c r="E116" s="85">
        <f>VLOOKUP(B116,Summary_Nilai_Tugas!$B$2:$I$172,3,FALSE)</f>
        <v>100</v>
      </c>
      <c r="F116" s="85">
        <f>VLOOKUP(B116,Summary_Nilai_Tugas!$B$2:$I$172,5,FALSE)</f>
        <v>101</v>
      </c>
      <c r="G116" s="85">
        <f>VLOOKUP(B116,Summary_Nilai_Tugas!$B$2:$I$172,7,FALSE)</f>
        <v>109</v>
      </c>
      <c r="H116" s="91">
        <f t="shared" si="9"/>
        <v>103.33333333333333</v>
      </c>
      <c r="I116" s="85">
        <f>VLOOKUP(B116,Summary_Nilai_Tugas!$B$2:$I$172,4,FALSE)</f>
        <v>100</v>
      </c>
      <c r="J116" s="85">
        <f>VLOOKUP(B116,Summary_Nilai_Tugas!$B$2:$I$172,6,FALSE)</f>
        <v>105</v>
      </c>
      <c r="K116" s="85">
        <f>VLOOKUP(B116,Summary_Nilai_Tugas!$B$2:$I$172,8,FALSE)</f>
        <v>107</v>
      </c>
      <c r="L116" s="92">
        <f t="shared" si="10"/>
        <v>104</v>
      </c>
      <c r="M116" s="98">
        <v>81</v>
      </c>
      <c r="N116" s="94">
        <f>VLOOKUP(B116,UAS_IF2211!$B$6:$S$176,18,FALSE)</f>
        <v>75.5</v>
      </c>
      <c r="O116" s="97"/>
      <c r="P116" s="96">
        <v>90</v>
      </c>
      <c r="Q116" s="97">
        <v>28</v>
      </c>
      <c r="R116" s="98">
        <f t="shared" si="11"/>
        <v>100</v>
      </c>
      <c r="S116" s="99">
        <f t="shared" si="12"/>
        <v>89.54791666666668</v>
      </c>
      <c r="T116" s="89" t="s">
        <v>11</v>
      </c>
      <c r="U116" s="75" t="str">
        <f>VLOOKUP(S116,$T$4:$U$10,2)</f>
        <v>A</v>
      </c>
      <c r="V116" s="16" t="s">
        <v>139</v>
      </c>
      <c r="W116" s="14">
        <v>13520113</v>
      </c>
      <c r="X116" s="14">
        <v>39</v>
      </c>
      <c r="Y116" s="2"/>
    </row>
    <row r="117" spans="1:25" ht="14.5" x14ac:dyDescent="0.35">
      <c r="A117" s="14">
        <v>40</v>
      </c>
      <c r="B117" s="14">
        <v>13520116</v>
      </c>
      <c r="C117" s="13" t="s">
        <v>140</v>
      </c>
      <c r="D117" s="15" t="s">
        <v>3</v>
      </c>
      <c r="E117" s="85">
        <f>VLOOKUP(B117,Summary_Nilai_Tugas!$B$2:$I$172,3,FALSE)</f>
        <v>100</v>
      </c>
      <c r="F117" s="85">
        <f>VLOOKUP(B117,Summary_Nilai_Tugas!$B$2:$I$172,5,FALSE)</f>
        <v>104</v>
      </c>
      <c r="G117" s="85">
        <f>VLOOKUP(B117,Summary_Nilai_Tugas!$B$2:$I$172,7,FALSE)</f>
        <v>110</v>
      </c>
      <c r="H117" s="91">
        <f t="shared" si="9"/>
        <v>104.66666666666667</v>
      </c>
      <c r="I117" s="85">
        <f>VLOOKUP(B117,Summary_Nilai_Tugas!$B$2:$I$172,4,FALSE)</f>
        <v>110</v>
      </c>
      <c r="J117" s="85">
        <f>VLOOKUP(B117,Summary_Nilai_Tugas!$B$2:$I$172,6,FALSE)</f>
        <v>106</v>
      </c>
      <c r="K117" s="85">
        <f>VLOOKUP(B117,Summary_Nilai_Tugas!$B$2:$I$172,8,FALSE)</f>
        <v>112</v>
      </c>
      <c r="L117" s="92">
        <f t="shared" si="10"/>
        <v>109.33333333333333</v>
      </c>
      <c r="M117" s="98">
        <v>73.5</v>
      </c>
      <c r="N117" s="94">
        <f>VLOOKUP(B117,UAS_IF2211!$B$6:$S$176,18,FALSE)</f>
        <v>52</v>
      </c>
      <c r="O117" s="97"/>
      <c r="P117" s="96">
        <v>90</v>
      </c>
      <c r="Q117" s="97">
        <v>28</v>
      </c>
      <c r="R117" s="98">
        <f t="shared" si="11"/>
        <v>100</v>
      </c>
      <c r="S117" s="99">
        <f t="shared" si="12"/>
        <v>82.743750000000006</v>
      </c>
      <c r="T117" s="89" t="s">
        <v>11</v>
      </c>
      <c r="U117" s="75" t="str">
        <f>VLOOKUP(S117,$T$4:$U$10,2)</f>
        <v>A</v>
      </c>
      <c r="V117" s="16" t="s">
        <v>140</v>
      </c>
      <c r="W117" s="14">
        <v>13520116</v>
      </c>
      <c r="X117" s="14">
        <v>40</v>
      </c>
      <c r="Y117" s="2"/>
    </row>
    <row r="118" spans="1:25" ht="14.5" x14ac:dyDescent="0.35">
      <c r="A118" s="14">
        <v>41</v>
      </c>
      <c r="B118" s="14">
        <v>13520119</v>
      </c>
      <c r="C118" s="13" t="s">
        <v>141</v>
      </c>
      <c r="D118" s="15" t="s">
        <v>3</v>
      </c>
      <c r="E118" s="85">
        <f>VLOOKUP(B118,Summary_Nilai_Tugas!$B$2:$I$172,3,FALSE)</f>
        <v>100</v>
      </c>
      <c r="F118" s="85">
        <f>VLOOKUP(B118,Summary_Nilai_Tugas!$B$2:$I$172,5,FALSE)</f>
        <v>104</v>
      </c>
      <c r="G118" s="85">
        <f>VLOOKUP(B118,Summary_Nilai_Tugas!$B$2:$I$172,7,FALSE)</f>
        <v>110</v>
      </c>
      <c r="H118" s="91">
        <f t="shared" si="9"/>
        <v>104.66666666666667</v>
      </c>
      <c r="I118" s="85">
        <f>VLOOKUP(B118,Summary_Nilai_Tugas!$B$2:$I$172,4,FALSE)</f>
        <v>110</v>
      </c>
      <c r="J118" s="85">
        <f>VLOOKUP(B118,Summary_Nilai_Tugas!$B$2:$I$172,6,FALSE)</f>
        <v>107</v>
      </c>
      <c r="K118" s="85">
        <f>VLOOKUP(B118,Summary_Nilai_Tugas!$B$2:$I$172,8,FALSE)</f>
        <v>112</v>
      </c>
      <c r="L118" s="92">
        <f t="shared" si="10"/>
        <v>109.66666666666667</v>
      </c>
      <c r="M118" s="98">
        <v>81.5</v>
      </c>
      <c r="N118" s="94">
        <f>VLOOKUP(B118,UAS_IF2211!$B$6:$S$176,18,FALSE)</f>
        <v>91</v>
      </c>
      <c r="O118" s="97"/>
      <c r="P118" s="96">
        <v>90</v>
      </c>
      <c r="Q118" s="97">
        <v>26</v>
      </c>
      <c r="R118" s="98">
        <f t="shared" si="11"/>
        <v>92.857142857142861</v>
      </c>
      <c r="S118" s="99">
        <f t="shared" si="12"/>
        <v>94.969345238095244</v>
      </c>
      <c r="T118" s="89" t="s">
        <v>13</v>
      </c>
      <c r="U118" s="75" t="str">
        <f>VLOOKUP(S118,$T$4:$U$10,2)</f>
        <v>A</v>
      </c>
      <c r="V118" s="16" t="s">
        <v>141</v>
      </c>
      <c r="W118" s="14">
        <v>13520119</v>
      </c>
      <c r="X118" s="14">
        <v>41</v>
      </c>
      <c r="Y118" s="2"/>
    </row>
    <row r="119" spans="1:25" ht="14.5" x14ac:dyDescent="0.35">
      <c r="A119" s="14">
        <v>42</v>
      </c>
      <c r="B119" s="14">
        <v>13520122</v>
      </c>
      <c r="C119" s="13" t="s">
        <v>142</v>
      </c>
      <c r="D119" s="15" t="s">
        <v>3</v>
      </c>
      <c r="E119" s="85">
        <f>VLOOKUP(B119,Summary_Nilai_Tugas!$B$2:$I$172,3,FALSE)</f>
        <v>100</v>
      </c>
      <c r="F119" s="85">
        <f>VLOOKUP(B119,Summary_Nilai_Tugas!$B$2:$I$172,5,FALSE)</f>
        <v>92</v>
      </c>
      <c r="G119" s="85">
        <f>VLOOKUP(B119,Summary_Nilai_Tugas!$B$2:$I$172,7,FALSE)</f>
        <v>95</v>
      </c>
      <c r="H119" s="91">
        <f t="shared" si="9"/>
        <v>95.666666666666671</v>
      </c>
      <c r="I119" s="85">
        <f>VLOOKUP(B119,Summary_Nilai_Tugas!$B$2:$I$172,4,FALSE)</f>
        <v>100</v>
      </c>
      <c r="J119" s="85">
        <f>VLOOKUP(B119,Summary_Nilai_Tugas!$B$2:$I$172,6,FALSE)</f>
        <v>108</v>
      </c>
      <c r="K119" s="85">
        <f>VLOOKUP(B119,Summary_Nilai_Tugas!$B$2:$I$172,8,FALSE)</f>
        <v>101</v>
      </c>
      <c r="L119" s="92">
        <f t="shared" si="10"/>
        <v>103</v>
      </c>
      <c r="M119" s="98">
        <v>72</v>
      </c>
      <c r="N119" s="94">
        <f>VLOOKUP(B119,UAS_IF2211!$B$6:$S$176,18,FALSE)</f>
        <v>45.5</v>
      </c>
      <c r="O119" s="97"/>
      <c r="P119" s="96">
        <v>90</v>
      </c>
      <c r="Q119" s="97">
        <v>24</v>
      </c>
      <c r="R119" s="98">
        <f t="shared" si="11"/>
        <v>85.714285714285708</v>
      </c>
      <c r="S119" s="99">
        <f t="shared" si="12"/>
        <v>77.219940476190473</v>
      </c>
      <c r="T119" s="89" t="s">
        <v>10</v>
      </c>
      <c r="U119" s="75" t="str">
        <f>VLOOKUP(S119,$T$4:$U$10,2)</f>
        <v>AB</v>
      </c>
      <c r="V119" s="16" t="s">
        <v>142</v>
      </c>
      <c r="W119" s="14">
        <v>13520122</v>
      </c>
      <c r="X119" s="14">
        <v>42</v>
      </c>
      <c r="Y119" s="2"/>
    </row>
    <row r="120" spans="1:25" ht="14.5" x14ac:dyDescent="0.35">
      <c r="A120" s="14">
        <v>43</v>
      </c>
      <c r="B120" s="14">
        <v>13520125</v>
      </c>
      <c r="C120" s="13" t="s">
        <v>143</v>
      </c>
      <c r="D120" s="15" t="s">
        <v>3</v>
      </c>
      <c r="E120" s="85">
        <f>VLOOKUP(B120,Summary_Nilai_Tugas!$B$2:$I$172,3,FALSE)</f>
        <v>97</v>
      </c>
      <c r="F120" s="85">
        <f>VLOOKUP(B120,Summary_Nilai_Tugas!$B$2:$I$172,5,FALSE)</f>
        <v>104</v>
      </c>
      <c r="G120" s="85">
        <f>VLOOKUP(B120,Summary_Nilai_Tugas!$B$2:$I$172,7,FALSE)</f>
        <v>108</v>
      </c>
      <c r="H120" s="91">
        <f t="shared" si="9"/>
        <v>103</v>
      </c>
      <c r="I120" s="85">
        <f>VLOOKUP(B120,Summary_Nilai_Tugas!$B$2:$I$172,4,FALSE)</f>
        <v>105</v>
      </c>
      <c r="J120" s="85">
        <f>VLOOKUP(B120,Summary_Nilai_Tugas!$B$2:$I$172,6,FALSE)</f>
        <v>92</v>
      </c>
      <c r="K120" s="85">
        <f>VLOOKUP(B120,Summary_Nilai_Tugas!$B$2:$I$172,8,FALSE)</f>
        <v>107</v>
      </c>
      <c r="L120" s="92">
        <f t="shared" si="10"/>
        <v>101.33333333333333</v>
      </c>
      <c r="M120" s="98">
        <v>77.5</v>
      </c>
      <c r="N120" s="94">
        <f>VLOOKUP(B120,UAS_IF2211!$B$6:$S$176,18,FALSE)</f>
        <v>61</v>
      </c>
      <c r="O120" s="97"/>
      <c r="P120" s="96">
        <v>90</v>
      </c>
      <c r="Q120" s="97">
        <v>28</v>
      </c>
      <c r="R120" s="98">
        <f t="shared" si="11"/>
        <v>100</v>
      </c>
      <c r="S120" s="99">
        <f t="shared" si="12"/>
        <v>84.222916666666663</v>
      </c>
      <c r="T120" s="89" t="s">
        <v>11</v>
      </c>
      <c r="U120" s="75" t="str">
        <f>VLOOKUP(S120,$T$4:$U$10,2)</f>
        <v>A</v>
      </c>
      <c r="V120" s="16" t="s">
        <v>143</v>
      </c>
      <c r="W120" s="14">
        <v>13520125</v>
      </c>
      <c r="X120" s="14">
        <v>43</v>
      </c>
      <c r="Y120" s="2"/>
    </row>
    <row r="121" spans="1:25" ht="14.5" x14ac:dyDescent="0.35">
      <c r="A121" s="14">
        <v>44</v>
      </c>
      <c r="B121" s="14">
        <v>13520128</v>
      </c>
      <c r="C121" s="13" t="s">
        <v>144</v>
      </c>
      <c r="D121" s="15" t="s">
        <v>3</v>
      </c>
      <c r="E121" s="85">
        <f>VLOOKUP(B121,Summary_Nilai_Tugas!$B$2:$I$172,3,FALSE)</f>
        <v>100</v>
      </c>
      <c r="F121" s="85">
        <f>VLOOKUP(B121,Summary_Nilai_Tugas!$B$2:$I$172,5,FALSE)</f>
        <v>105</v>
      </c>
      <c r="G121" s="85">
        <f>VLOOKUP(B121,Summary_Nilai_Tugas!$B$2:$I$172,7,FALSE)</f>
        <v>103</v>
      </c>
      <c r="H121" s="91">
        <f t="shared" si="9"/>
        <v>102.66666666666667</v>
      </c>
      <c r="I121" s="85">
        <f>VLOOKUP(B121,Summary_Nilai_Tugas!$B$2:$I$172,4,FALSE)</f>
        <v>100</v>
      </c>
      <c r="J121" s="85">
        <f>VLOOKUP(B121,Summary_Nilai_Tugas!$B$2:$I$172,6,FALSE)</f>
        <v>89</v>
      </c>
      <c r="K121" s="85">
        <f>VLOOKUP(B121,Summary_Nilai_Tugas!$B$2:$I$172,8,FALSE)</f>
        <v>99</v>
      </c>
      <c r="L121" s="92">
        <f t="shared" si="10"/>
        <v>96</v>
      </c>
      <c r="M121" s="98">
        <v>80</v>
      </c>
      <c r="N121" s="94">
        <f>VLOOKUP(B121,UAS_IF2211!$B$6:$S$176,18,FALSE)</f>
        <v>86</v>
      </c>
      <c r="O121" s="97"/>
      <c r="P121" s="96">
        <v>85</v>
      </c>
      <c r="Q121" s="97">
        <v>26</v>
      </c>
      <c r="R121" s="98">
        <f t="shared" si="11"/>
        <v>92.857142857142861</v>
      </c>
      <c r="S121" s="99">
        <f t="shared" si="12"/>
        <v>89.879761904761907</v>
      </c>
      <c r="T121" s="89" t="s">
        <v>13</v>
      </c>
      <c r="U121" s="75" t="str">
        <f>VLOOKUP(S121,$T$4:$U$10,2)</f>
        <v>A</v>
      </c>
      <c r="V121" s="16" t="s">
        <v>144</v>
      </c>
      <c r="W121" s="14">
        <v>13520128</v>
      </c>
      <c r="X121" s="14">
        <v>44</v>
      </c>
      <c r="Y121" s="2"/>
    </row>
    <row r="122" spans="1:25" ht="14.5" x14ac:dyDescent="0.35">
      <c r="A122" s="14">
        <v>45</v>
      </c>
      <c r="B122" s="14">
        <v>13520131</v>
      </c>
      <c r="C122" s="13" t="s">
        <v>145</v>
      </c>
      <c r="D122" s="15" t="s">
        <v>3</v>
      </c>
      <c r="E122" s="85">
        <f>VLOOKUP(B122,Summary_Nilai_Tugas!$B$2:$I$172,3,FALSE)</f>
        <v>100</v>
      </c>
      <c r="F122" s="85">
        <f>VLOOKUP(B122,Summary_Nilai_Tugas!$B$2:$I$172,5,FALSE)</f>
        <v>99</v>
      </c>
      <c r="G122" s="85">
        <f>VLOOKUP(B122,Summary_Nilai_Tugas!$B$2:$I$172,7,FALSE)</f>
        <v>108</v>
      </c>
      <c r="H122" s="91">
        <f t="shared" si="9"/>
        <v>102.33333333333333</v>
      </c>
      <c r="I122" s="85">
        <f>VLOOKUP(B122,Summary_Nilai_Tugas!$B$2:$I$172,4,FALSE)</f>
        <v>105</v>
      </c>
      <c r="J122" s="85">
        <f>VLOOKUP(B122,Summary_Nilai_Tugas!$B$2:$I$172,6,FALSE)</f>
        <v>94</v>
      </c>
      <c r="K122" s="85">
        <f>VLOOKUP(B122,Summary_Nilai_Tugas!$B$2:$I$172,8,FALSE)</f>
        <v>110</v>
      </c>
      <c r="L122" s="92">
        <f t="shared" si="10"/>
        <v>103</v>
      </c>
      <c r="M122" s="98">
        <v>78.5</v>
      </c>
      <c r="N122" s="94">
        <f>VLOOKUP(B122,UAS_IF2211!$B$6:$S$176,18,FALSE)</f>
        <v>67</v>
      </c>
      <c r="O122" s="97"/>
      <c r="P122" s="96">
        <v>85</v>
      </c>
      <c r="Q122" s="97">
        <v>27</v>
      </c>
      <c r="R122" s="98">
        <f t="shared" si="11"/>
        <v>96.428571428571431</v>
      </c>
      <c r="S122" s="99">
        <f t="shared" si="12"/>
        <v>85.921130952380963</v>
      </c>
      <c r="T122" s="89" t="s">
        <v>11</v>
      </c>
      <c r="U122" s="75" t="str">
        <f>VLOOKUP(S122,$T$4:$U$10,2)</f>
        <v>A</v>
      </c>
      <c r="V122" s="16" t="s">
        <v>145</v>
      </c>
      <c r="W122" s="14">
        <v>13520131</v>
      </c>
      <c r="X122" s="14">
        <v>45</v>
      </c>
      <c r="Y122" s="2"/>
    </row>
    <row r="123" spans="1:25" ht="14.5" x14ac:dyDescent="0.35">
      <c r="A123" s="14">
        <v>46</v>
      </c>
      <c r="B123" s="14">
        <v>13520134</v>
      </c>
      <c r="C123" s="13" t="s">
        <v>146</v>
      </c>
      <c r="D123" s="15" t="s">
        <v>3</v>
      </c>
      <c r="E123" s="85">
        <f>VLOOKUP(B123,Summary_Nilai_Tugas!$B$2:$I$172,3,FALSE)</f>
        <v>100</v>
      </c>
      <c r="F123" s="85">
        <f>VLOOKUP(B123,Summary_Nilai_Tugas!$B$2:$I$172,5,FALSE)</f>
        <v>105</v>
      </c>
      <c r="G123" s="85">
        <f>VLOOKUP(B123,Summary_Nilai_Tugas!$B$2:$I$172,7,FALSE)</f>
        <v>108</v>
      </c>
      <c r="H123" s="91">
        <f t="shared" si="9"/>
        <v>104.33333333333333</v>
      </c>
      <c r="I123" s="85">
        <f>VLOOKUP(B123,Summary_Nilai_Tugas!$B$2:$I$172,4,FALSE)</f>
        <v>107</v>
      </c>
      <c r="J123" s="85">
        <f>VLOOKUP(B123,Summary_Nilai_Tugas!$B$2:$I$172,6,FALSE)</f>
        <v>101</v>
      </c>
      <c r="K123" s="85">
        <f>VLOOKUP(B123,Summary_Nilai_Tugas!$B$2:$I$172,8,FALSE)</f>
        <v>107</v>
      </c>
      <c r="L123" s="92">
        <f t="shared" si="10"/>
        <v>105</v>
      </c>
      <c r="M123" s="98">
        <v>68</v>
      </c>
      <c r="N123" s="94">
        <f>VLOOKUP(B123,UAS_IF2211!$B$6:$S$176,18,FALSE)</f>
        <v>60</v>
      </c>
      <c r="O123" s="97"/>
      <c r="P123" s="96">
        <v>90</v>
      </c>
      <c r="Q123" s="97">
        <v>28</v>
      </c>
      <c r="R123" s="98">
        <f t="shared" si="11"/>
        <v>100</v>
      </c>
      <c r="S123" s="99">
        <f t="shared" si="12"/>
        <v>82.466666666666669</v>
      </c>
      <c r="T123" s="89" t="s">
        <v>13</v>
      </c>
      <c r="U123" s="75" t="str">
        <f>VLOOKUP(S123,$T$4:$U$10,2)</f>
        <v>A</v>
      </c>
      <c r="V123" s="16" t="s">
        <v>146</v>
      </c>
      <c r="W123" s="14">
        <v>13520134</v>
      </c>
      <c r="X123" s="14">
        <v>46</v>
      </c>
      <c r="Y123" s="2"/>
    </row>
    <row r="124" spans="1:25" ht="14.5" x14ac:dyDescent="0.35">
      <c r="A124" s="14">
        <v>47</v>
      </c>
      <c r="B124" s="14">
        <v>13520137</v>
      </c>
      <c r="C124" s="13" t="s">
        <v>147</v>
      </c>
      <c r="D124" s="15" t="s">
        <v>3</v>
      </c>
      <c r="E124" s="85">
        <f>VLOOKUP(B124,Summary_Nilai_Tugas!$B$2:$I$172,3,FALSE)</f>
        <v>82</v>
      </c>
      <c r="F124" s="85">
        <f>VLOOKUP(B124,Summary_Nilai_Tugas!$B$2:$I$172,5,FALSE)</f>
        <v>99</v>
      </c>
      <c r="G124" s="85">
        <f>VLOOKUP(B124,Summary_Nilai_Tugas!$B$2:$I$172,7,FALSE)</f>
        <v>110</v>
      </c>
      <c r="H124" s="91">
        <f t="shared" si="9"/>
        <v>97</v>
      </c>
      <c r="I124" s="85">
        <f>VLOOKUP(B124,Summary_Nilai_Tugas!$B$2:$I$172,4,FALSE)</f>
        <v>103</v>
      </c>
      <c r="J124" s="85">
        <f>VLOOKUP(B124,Summary_Nilai_Tugas!$B$2:$I$172,6,FALSE)</f>
        <v>108</v>
      </c>
      <c r="K124" s="85">
        <f>VLOOKUP(B124,Summary_Nilai_Tugas!$B$2:$I$172,8,FALSE)</f>
        <v>99</v>
      </c>
      <c r="L124" s="92">
        <f t="shared" si="10"/>
        <v>103.33333333333333</v>
      </c>
      <c r="M124" s="93">
        <v>0</v>
      </c>
      <c r="N124" s="94">
        <f>VLOOKUP(B124,UAS_IF2211!$B$6:$S$176,18,FALSE)</f>
        <v>0</v>
      </c>
      <c r="O124" s="97"/>
      <c r="P124" s="96">
        <v>0</v>
      </c>
      <c r="Q124" s="97">
        <v>28</v>
      </c>
      <c r="R124" s="98">
        <f t="shared" si="11"/>
        <v>100</v>
      </c>
      <c r="S124" s="99">
        <f t="shared" si="12"/>
        <v>42.56666666666667</v>
      </c>
      <c r="T124" s="89"/>
      <c r="U124" s="75" t="s">
        <v>6</v>
      </c>
      <c r="V124" s="16" t="s">
        <v>147</v>
      </c>
      <c r="W124" s="14">
        <v>13520137</v>
      </c>
      <c r="X124" s="14">
        <v>47</v>
      </c>
      <c r="Y124" s="12"/>
    </row>
    <row r="125" spans="1:25" ht="14.5" x14ac:dyDescent="0.35">
      <c r="A125" s="14">
        <v>48</v>
      </c>
      <c r="B125" s="14">
        <v>13520140</v>
      </c>
      <c r="C125" s="13" t="s">
        <v>148</v>
      </c>
      <c r="D125" s="15" t="s">
        <v>3</v>
      </c>
      <c r="E125" s="85">
        <f>VLOOKUP(B125,Summary_Nilai_Tugas!$B$2:$I$172,3,FALSE)</f>
        <v>100</v>
      </c>
      <c r="F125" s="85">
        <f>VLOOKUP(B125,Summary_Nilai_Tugas!$B$2:$I$172,5,FALSE)</f>
        <v>100</v>
      </c>
      <c r="G125" s="85">
        <f>VLOOKUP(B125,Summary_Nilai_Tugas!$B$2:$I$172,7,FALSE)</f>
        <v>105</v>
      </c>
      <c r="H125" s="91">
        <f t="shared" si="9"/>
        <v>101.66666666666667</v>
      </c>
      <c r="I125" s="85">
        <f>VLOOKUP(B125,Summary_Nilai_Tugas!$B$2:$I$172,4,FALSE)</f>
        <v>100</v>
      </c>
      <c r="J125" s="85">
        <f>VLOOKUP(B125,Summary_Nilai_Tugas!$B$2:$I$172,6,FALSE)</f>
        <v>101</v>
      </c>
      <c r="K125" s="85">
        <f>VLOOKUP(B125,Summary_Nilai_Tugas!$B$2:$I$172,8,FALSE)</f>
        <v>105</v>
      </c>
      <c r="L125" s="92">
        <f t="shared" si="10"/>
        <v>102</v>
      </c>
      <c r="M125" s="98">
        <v>66</v>
      </c>
      <c r="N125" s="94">
        <f>VLOOKUP(B125,UAS_IF2211!$B$6:$S$176,18,FALSE)</f>
        <v>73.5</v>
      </c>
      <c r="O125" s="97"/>
      <c r="P125" s="96">
        <v>80</v>
      </c>
      <c r="Q125" s="97">
        <v>27</v>
      </c>
      <c r="R125" s="98">
        <f t="shared" si="11"/>
        <v>96.428571428571431</v>
      </c>
      <c r="S125" s="99">
        <f t="shared" si="12"/>
        <v>83.762797619047632</v>
      </c>
      <c r="T125" s="89" t="s">
        <v>13</v>
      </c>
      <c r="U125" s="75" t="str">
        <f>VLOOKUP(S125,$T$4:$U$10,2)</f>
        <v>A</v>
      </c>
      <c r="V125" s="16" t="s">
        <v>148</v>
      </c>
      <c r="W125" s="14">
        <v>13520140</v>
      </c>
      <c r="X125" s="14">
        <v>48</v>
      </c>
      <c r="Y125" s="2"/>
    </row>
    <row r="126" spans="1:25" ht="14.5" x14ac:dyDescent="0.35">
      <c r="A126" s="14">
        <v>49</v>
      </c>
      <c r="B126" s="14">
        <v>13520143</v>
      </c>
      <c r="C126" s="13" t="s">
        <v>149</v>
      </c>
      <c r="D126" s="15" t="s">
        <v>3</v>
      </c>
      <c r="E126" s="85">
        <f>VLOOKUP(B126,Summary_Nilai_Tugas!$B$2:$I$172,3,FALSE)</f>
        <v>92</v>
      </c>
      <c r="F126" s="85">
        <f>VLOOKUP(B126,Summary_Nilai_Tugas!$B$2:$I$172,5,FALSE)</f>
        <v>104</v>
      </c>
      <c r="G126" s="85">
        <f>VLOOKUP(B126,Summary_Nilai_Tugas!$B$2:$I$172,7,FALSE)</f>
        <v>100</v>
      </c>
      <c r="H126" s="91">
        <f t="shared" si="9"/>
        <v>98.666666666666671</v>
      </c>
      <c r="I126" s="85">
        <f>VLOOKUP(B126,Summary_Nilai_Tugas!$B$2:$I$172,4,FALSE)</f>
        <v>100</v>
      </c>
      <c r="J126" s="85">
        <f>VLOOKUP(B126,Summary_Nilai_Tugas!$B$2:$I$172,6,FALSE)</f>
        <v>108</v>
      </c>
      <c r="K126" s="85">
        <f>VLOOKUP(B126,Summary_Nilai_Tugas!$B$2:$I$172,8,FALSE)</f>
        <v>108</v>
      </c>
      <c r="L126" s="92">
        <f t="shared" si="10"/>
        <v>105.33333333333333</v>
      </c>
      <c r="M126" s="98">
        <v>71</v>
      </c>
      <c r="N126" s="94">
        <f>VLOOKUP(B126,UAS_IF2211!$B$6:$S$176,18,FALSE)</f>
        <v>65</v>
      </c>
      <c r="O126" s="97"/>
      <c r="P126" s="96">
        <v>80</v>
      </c>
      <c r="Q126" s="97">
        <v>26</v>
      </c>
      <c r="R126" s="98">
        <f t="shared" si="11"/>
        <v>92.857142857142861</v>
      </c>
      <c r="S126" s="99">
        <f t="shared" si="12"/>
        <v>82.821428571428569</v>
      </c>
      <c r="T126" s="89"/>
      <c r="U126" s="75" t="str">
        <f>VLOOKUP(S126,$T$4:$U$10,2)</f>
        <v>A</v>
      </c>
      <c r="V126" s="16" t="s">
        <v>149</v>
      </c>
      <c r="W126" s="14">
        <v>13520143</v>
      </c>
      <c r="X126" s="14">
        <v>49</v>
      </c>
      <c r="Y126" s="2"/>
    </row>
    <row r="127" spans="1:25" ht="14.5" x14ac:dyDescent="0.35">
      <c r="A127" s="14">
        <v>50</v>
      </c>
      <c r="B127" s="14">
        <v>13520146</v>
      </c>
      <c r="C127" s="13" t="s">
        <v>150</v>
      </c>
      <c r="D127" s="15" t="s">
        <v>3</v>
      </c>
      <c r="E127" s="85">
        <f>VLOOKUP(B127,Summary_Nilai_Tugas!$B$2:$I$172,3,FALSE)</f>
        <v>100</v>
      </c>
      <c r="F127" s="85">
        <f>VLOOKUP(B127,Summary_Nilai_Tugas!$B$2:$I$172,5,FALSE)</f>
        <v>105</v>
      </c>
      <c r="G127" s="85">
        <f>VLOOKUP(B127,Summary_Nilai_Tugas!$B$2:$I$172,7,FALSE)</f>
        <v>110</v>
      </c>
      <c r="H127" s="91">
        <f t="shared" si="9"/>
        <v>105</v>
      </c>
      <c r="I127" s="85">
        <f>VLOOKUP(B127,Summary_Nilai_Tugas!$B$2:$I$172,4,FALSE)</f>
        <v>103</v>
      </c>
      <c r="J127" s="85">
        <f>VLOOKUP(B127,Summary_Nilai_Tugas!$B$2:$I$172,6,FALSE)</f>
        <v>107</v>
      </c>
      <c r="K127" s="85">
        <f>VLOOKUP(B127,Summary_Nilai_Tugas!$B$2:$I$172,8,FALSE)</f>
        <v>112</v>
      </c>
      <c r="L127" s="92">
        <f t="shared" si="10"/>
        <v>107.33333333333333</v>
      </c>
      <c r="M127" s="98">
        <v>90</v>
      </c>
      <c r="N127" s="94">
        <f>VLOOKUP(B127,UAS_IF2211!$B$6:$S$176,18,FALSE)</f>
        <v>86.5</v>
      </c>
      <c r="O127" s="97"/>
      <c r="P127" s="96">
        <v>90</v>
      </c>
      <c r="Q127" s="97">
        <v>27</v>
      </c>
      <c r="R127" s="98">
        <f t="shared" si="11"/>
        <v>96.428571428571431</v>
      </c>
      <c r="S127" s="99">
        <f t="shared" si="12"/>
        <v>95.708630952380958</v>
      </c>
      <c r="T127" s="89" t="s">
        <v>61</v>
      </c>
      <c r="U127" s="75" t="str">
        <f>VLOOKUP(S127,$T$4:$U$10,2)</f>
        <v>A</v>
      </c>
      <c r="V127" s="16" t="s">
        <v>150</v>
      </c>
      <c r="W127" s="14">
        <v>13520146</v>
      </c>
      <c r="X127" s="14">
        <v>50</v>
      </c>
      <c r="Y127" s="2"/>
    </row>
    <row r="128" spans="1:25" ht="14.5" x14ac:dyDescent="0.35">
      <c r="A128" s="14">
        <v>51</v>
      </c>
      <c r="B128" s="14">
        <v>13520149</v>
      </c>
      <c r="C128" s="13" t="s">
        <v>151</v>
      </c>
      <c r="D128" s="15" t="s">
        <v>3</v>
      </c>
      <c r="E128" s="85">
        <f>VLOOKUP(B128,Summary_Nilai_Tugas!$B$2:$I$172,3,FALSE)</f>
        <v>100</v>
      </c>
      <c r="F128" s="85">
        <f>VLOOKUP(B128,Summary_Nilai_Tugas!$B$2:$I$172,5,FALSE)</f>
        <v>98</v>
      </c>
      <c r="G128" s="85">
        <f>VLOOKUP(B128,Summary_Nilai_Tugas!$B$2:$I$172,7,FALSE)</f>
        <v>102</v>
      </c>
      <c r="H128" s="91">
        <f t="shared" si="9"/>
        <v>100</v>
      </c>
      <c r="I128" s="85">
        <f>VLOOKUP(B128,Summary_Nilai_Tugas!$B$2:$I$172,4,FALSE)</f>
        <v>105</v>
      </c>
      <c r="J128" s="85">
        <f>VLOOKUP(B128,Summary_Nilai_Tugas!$B$2:$I$172,6,FALSE)</f>
        <v>107</v>
      </c>
      <c r="K128" s="85">
        <f>VLOOKUP(B128,Summary_Nilai_Tugas!$B$2:$I$172,8,FALSE)</f>
        <v>107</v>
      </c>
      <c r="L128" s="92">
        <f t="shared" si="10"/>
        <v>106.33333333333333</v>
      </c>
      <c r="M128" s="98">
        <v>66.5</v>
      </c>
      <c r="N128" s="94">
        <f>VLOOKUP(B128,UAS_IF2211!$B$6:$S$176,18,FALSE)</f>
        <v>48</v>
      </c>
      <c r="O128" s="97"/>
      <c r="P128" s="96">
        <v>90</v>
      </c>
      <c r="Q128" s="97">
        <v>28</v>
      </c>
      <c r="R128" s="98">
        <f t="shared" si="11"/>
        <v>100</v>
      </c>
      <c r="S128" s="99">
        <f t="shared" si="12"/>
        <v>78.322916666666657</v>
      </c>
      <c r="T128" s="89" t="s">
        <v>11</v>
      </c>
      <c r="U128" s="75" t="str">
        <f>VLOOKUP(S128,$T$4:$U$10,2)</f>
        <v>AB</v>
      </c>
      <c r="V128" s="16" t="s">
        <v>151</v>
      </c>
      <c r="W128" s="14">
        <v>13520149</v>
      </c>
      <c r="X128" s="14">
        <v>51</v>
      </c>
      <c r="Y128" s="2"/>
    </row>
    <row r="129" spans="1:25" ht="14.5" x14ac:dyDescent="0.35">
      <c r="A129" s="14">
        <v>52</v>
      </c>
      <c r="B129" s="14">
        <v>13520152</v>
      </c>
      <c r="C129" s="13" t="s">
        <v>152</v>
      </c>
      <c r="D129" s="15" t="s">
        <v>3</v>
      </c>
      <c r="E129" s="85">
        <f>VLOOKUP(B129,Summary_Nilai_Tugas!$B$2:$I$172,3,FALSE)</f>
        <v>99</v>
      </c>
      <c r="F129" s="85">
        <f>VLOOKUP(B129,Summary_Nilai_Tugas!$B$2:$I$172,5,FALSE)</f>
        <v>104</v>
      </c>
      <c r="G129" s="85">
        <f>VLOOKUP(B129,Summary_Nilai_Tugas!$B$2:$I$172,7,FALSE)</f>
        <v>110</v>
      </c>
      <c r="H129" s="91">
        <f t="shared" si="9"/>
        <v>104.33333333333333</v>
      </c>
      <c r="I129" s="85">
        <f>VLOOKUP(B129,Summary_Nilai_Tugas!$B$2:$I$172,4,FALSE)</f>
        <v>92</v>
      </c>
      <c r="J129" s="85">
        <f>VLOOKUP(B129,Summary_Nilai_Tugas!$B$2:$I$172,6,FALSE)</f>
        <v>100</v>
      </c>
      <c r="K129" s="85">
        <f>VLOOKUP(B129,Summary_Nilai_Tugas!$B$2:$I$172,8,FALSE)</f>
        <v>55</v>
      </c>
      <c r="L129" s="92">
        <f t="shared" si="10"/>
        <v>82.333333333333329</v>
      </c>
      <c r="M129" s="98">
        <v>81.5</v>
      </c>
      <c r="N129" s="94">
        <f>VLOOKUP(B129,UAS_IF2211!$B$6:$S$176,18,FALSE)</f>
        <v>87</v>
      </c>
      <c r="O129" s="97"/>
      <c r="P129" s="96">
        <v>85</v>
      </c>
      <c r="Q129" s="97">
        <v>25</v>
      </c>
      <c r="R129" s="98">
        <f t="shared" si="11"/>
        <v>89.285714285714292</v>
      </c>
      <c r="S129" s="99">
        <f t="shared" si="12"/>
        <v>88.046726190476193</v>
      </c>
      <c r="T129" s="89" t="s">
        <v>13</v>
      </c>
      <c r="U129" s="75" t="str">
        <f>VLOOKUP(S129,$T$4:$U$10,2)</f>
        <v>A</v>
      </c>
      <c r="V129" s="16" t="s">
        <v>152</v>
      </c>
      <c r="W129" s="14">
        <v>13520152</v>
      </c>
      <c r="X129" s="14">
        <v>52</v>
      </c>
      <c r="Y129" s="2"/>
    </row>
    <row r="130" spans="1:25" ht="14.5" x14ac:dyDescent="0.35">
      <c r="A130" s="14">
        <v>53</v>
      </c>
      <c r="B130" s="14">
        <v>13520155</v>
      </c>
      <c r="C130" s="13" t="s">
        <v>153</v>
      </c>
      <c r="D130" s="15" t="s">
        <v>3</v>
      </c>
      <c r="E130" s="85">
        <f>VLOOKUP(B130,Summary_Nilai_Tugas!$B$2:$I$172,3,FALSE)</f>
        <v>98</v>
      </c>
      <c r="F130" s="85">
        <f>VLOOKUP(B130,Summary_Nilai_Tugas!$B$2:$I$172,5,FALSE)</f>
        <v>102</v>
      </c>
      <c r="G130" s="85">
        <f>VLOOKUP(B130,Summary_Nilai_Tugas!$B$2:$I$172,7,FALSE)</f>
        <v>100</v>
      </c>
      <c r="H130" s="91">
        <f t="shared" si="9"/>
        <v>100</v>
      </c>
      <c r="I130" s="85">
        <f>VLOOKUP(B130,Summary_Nilai_Tugas!$B$2:$I$172,4,FALSE)</f>
        <v>105</v>
      </c>
      <c r="J130" s="85">
        <f>VLOOKUP(B130,Summary_Nilai_Tugas!$B$2:$I$172,6,FALSE)</f>
        <v>101</v>
      </c>
      <c r="K130" s="85">
        <f>VLOOKUP(B130,Summary_Nilai_Tugas!$B$2:$I$172,8,FALSE)</f>
        <v>94</v>
      </c>
      <c r="L130" s="92">
        <f t="shared" si="10"/>
        <v>100</v>
      </c>
      <c r="M130" s="98">
        <v>59.5</v>
      </c>
      <c r="N130" s="94">
        <f>VLOOKUP(B130,UAS_IF2211!$B$6:$S$176,18,FALSE)</f>
        <v>53.5</v>
      </c>
      <c r="O130" s="97"/>
      <c r="P130" s="96">
        <v>85</v>
      </c>
      <c r="Q130" s="97">
        <v>27</v>
      </c>
      <c r="R130" s="98">
        <f t="shared" si="11"/>
        <v>96.428571428571431</v>
      </c>
      <c r="S130" s="99">
        <f t="shared" si="12"/>
        <v>76.323214285714286</v>
      </c>
      <c r="T130" s="89" t="s">
        <v>10</v>
      </c>
      <c r="U130" s="75" t="str">
        <f>VLOOKUP(S130,$T$4:$U$10,2)</f>
        <v>AB</v>
      </c>
      <c r="V130" s="16" t="s">
        <v>153</v>
      </c>
      <c r="W130" s="14">
        <v>13520155</v>
      </c>
      <c r="X130" s="14">
        <v>53</v>
      </c>
      <c r="Y130" s="2"/>
    </row>
    <row r="131" spans="1:25" ht="14.5" x14ac:dyDescent="0.35">
      <c r="A131" s="14">
        <v>54</v>
      </c>
      <c r="B131" s="14">
        <v>13520158</v>
      </c>
      <c r="C131" s="13" t="s">
        <v>154</v>
      </c>
      <c r="D131" s="15" t="s">
        <v>3</v>
      </c>
      <c r="E131" s="85">
        <f>VLOOKUP(B131,Summary_Nilai_Tugas!$B$2:$I$172,3,FALSE)</f>
        <v>25</v>
      </c>
      <c r="F131" s="85">
        <f>VLOOKUP(B131,Summary_Nilai_Tugas!$B$2:$I$172,5,FALSE)</f>
        <v>0</v>
      </c>
      <c r="G131" s="85">
        <f>VLOOKUP(B131,Summary_Nilai_Tugas!$B$2:$I$172,7,FALSE)</f>
        <v>0</v>
      </c>
      <c r="H131" s="91">
        <f t="shared" si="9"/>
        <v>8.3333333333333339</v>
      </c>
      <c r="I131" s="85">
        <f>VLOOKUP(B131,Summary_Nilai_Tugas!$B$2:$I$172,4,FALSE)</f>
        <v>98</v>
      </c>
      <c r="J131" s="85">
        <f>VLOOKUP(B131,Summary_Nilai_Tugas!$B$2:$I$172,6,FALSE)</f>
        <v>97</v>
      </c>
      <c r="K131" s="85">
        <f>VLOOKUP(B131,Summary_Nilai_Tugas!$B$2:$I$172,8,FALSE)</f>
        <v>67</v>
      </c>
      <c r="L131" s="92">
        <f t="shared" si="10"/>
        <v>87.333333333333329</v>
      </c>
      <c r="M131" s="98">
        <v>68</v>
      </c>
      <c r="N131" s="94">
        <f>VLOOKUP(B131,UAS_IF2211!$B$6:$S$176,18,FALSE)</f>
        <v>46.5</v>
      </c>
      <c r="O131" s="97"/>
      <c r="P131" s="96">
        <v>85</v>
      </c>
      <c r="Q131" s="97">
        <v>26</v>
      </c>
      <c r="R131" s="98">
        <f t="shared" si="11"/>
        <v>92.857142857142861</v>
      </c>
      <c r="S131" s="99">
        <f t="shared" si="12"/>
        <v>55.761011904761901</v>
      </c>
      <c r="T131" s="89" t="s">
        <v>8</v>
      </c>
      <c r="U131" s="75" t="str">
        <f>VLOOKUP(S131,$T$4:$U$10,2)</f>
        <v>C</v>
      </c>
      <c r="V131" s="16" t="s">
        <v>154</v>
      </c>
      <c r="W131" s="14">
        <v>13520158</v>
      </c>
      <c r="X131" s="14">
        <v>54</v>
      </c>
      <c r="Y131" s="2"/>
    </row>
    <row r="132" spans="1:25" ht="14.5" x14ac:dyDescent="0.35">
      <c r="A132" s="14">
        <v>55</v>
      </c>
      <c r="B132" s="14">
        <v>13520161</v>
      </c>
      <c r="C132" s="13" t="s">
        <v>155</v>
      </c>
      <c r="D132" s="15" t="s">
        <v>3</v>
      </c>
      <c r="E132" s="85">
        <f>VLOOKUP(B132,Summary_Nilai_Tugas!$B$2:$I$172,3,FALSE)</f>
        <v>97</v>
      </c>
      <c r="F132" s="85">
        <f>VLOOKUP(B132,Summary_Nilai_Tugas!$B$2:$I$172,5,FALSE)</f>
        <v>103</v>
      </c>
      <c r="G132" s="85">
        <f>VLOOKUP(B132,Summary_Nilai_Tugas!$B$2:$I$172,7,FALSE)</f>
        <v>99</v>
      </c>
      <c r="H132" s="91">
        <f t="shared" si="9"/>
        <v>99.666666666666671</v>
      </c>
      <c r="I132" s="85">
        <f>VLOOKUP(B132,Summary_Nilai_Tugas!$B$2:$I$172,4,FALSE)</f>
        <v>105</v>
      </c>
      <c r="J132" s="85">
        <f>VLOOKUP(B132,Summary_Nilai_Tugas!$B$2:$I$172,6,FALSE)</f>
        <v>98</v>
      </c>
      <c r="K132" s="85">
        <f>VLOOKUP(B132,Summary_Nilai_Tugas!$B$2:$I$172,8,FALSE)</f>
        <v>107</v>
      </c>
      <c r="L132" s="92">
        <f t="shared" si="10"/>
        <v>103.33333333333333</v>
      </c>
      <c r="M132" s="98">
        <v>74.5</v>
      </c>
      <c r="N132" s="94">
        <f>VLOOKUP(B132,UAS_IF2211!$B$6:$S$176,18,FALSE)</f>
        <v>69</v>
      </c>
      <c r="O132" s="97"/>
      <c r="P132" s="96">
        <v>80</v>
      </c>
      <c r="Q132" s="97">
        <v>28</v>
      </c>
      <c r="R132" s="98">
        <f t="shared" si="11"/>
        <v>100</v>
      </c>
      <c r="S132" s="99">
        <f t="shared" si="12"/>
        <v>84.768750000000011</v>
      </c>
      <c r="T132" s="89" t="s">
        <v>11</v>
      </c>
      <c r="U132" s="75" t="str">
        <f>VLOOKUP(S132,$T$4:$U$10,2)</f>
        <v>A</v>
      </c>
      <c r="V132" s="16" t="s">
        <v>155</v>
      </c>
      <c r="W132" s="14">
        <v>13520161</v>
      </c>
      <c r="X132" s="14">
        <v>55</v>
      </c>
      <c r="Y132" s="2"/>
    </row>
    <row r="133" spans="1:25" ht="14.5" x14ac:dyDescent="0.35">
      <c r="A133" s="14">
        <v>56</v>
      </c>
      <c r="B133" s="14">
        <v>13520164</v>
      </c>
      <c r="C133" s="13" t="s">
        <v>156</v>
      </c>
      <c r="D133" s="15" t="s">
        <v>3</v>
      </c>
      <c r="E133" s="85">
        <f>VLOOKUP(B133,Summary_Nilai_Tugas!$B$2:$I$172,3,FALSE)</f>
        <v>93</v>
      </c>
      <c r="F133" s="85">
        <f>VLOOKUP(B133,Summary_Nilai_Tugas!$B$2:$I$172,5,FALSE)</f>
        <v>104</v>
      </c>
      <c r="G133" s="85">
        <f>VLOOKUP(B133,Summary_Nilai_Tugas!$B$2:$I$172,7,FALSE)</f>
        <v>85</v>
      </c>
      <c r="H133" s="91">
        <f t="shared" si="9"/>
        <v>94</v>
      </c>
      <c r="I133" s="85">
        <f>VLOOKUP(B133,Summary_Nilai_Tugas!$B$2:$I$172,4,FALSE)</f>
        <v>102</v>
      </c>
      <c r="J133" s="85">
        <f>VLOOKUP(B133,Summary_Nilai_Tugas!$B$2:$I$172,6,FALSE)</f>
        <v>100</v>
      </c>
      <c r="K133" s="85">
        <f>VLOOKUP(B133,Summary_Nilai_Tugas!$B$2:$I$172,8,FALSE)</f>
        <v>94</v>
      </c>
      <c r="L133" s="92">
        <f t="shared" si="10"/>
        <v>98.666666666666671</v>
      </c>
      <c r="M133" s="98">
        <v>68</v>
      </c>
      <c r="N133" s="94">
        <f>VLOOKUP(B133,UAS_IF2211!$B$6:$S$176,18,FALSE)</f>
        <v>64</v>
      </c>
      <c r="O133" s="97"/>
      <c r="P133" s="96">
        <v>90</v>
      </c>
      <c r="Q133" s="97">
        <v>28</v>
      </c>
      <c r="R133" s="98">
        <f t="shared" si="11"/>
        <v>100</v>
      </c>
      <c r="S133" s="99">
        <f t="shared" si="12"/>
        <v>80.183333333333337</v>
      </c>
      <c r="T133" s="89" t="s">
        <v>10</v>
      </c>
      <c r="U133" s="75" t="str">
        <f>VLOOKUP(S133,$T$4:$U$10,2)</f>
        <v>AB</v>
      </c>
      <c r="V133" s="16" t="s">
        <v>156</v>
      </c>
      <c r="W133" s="14">
        <v>13520164</v>
      </c>
      <c r="X133" s="14">
        <v>56</v>
      </c>
      <c r="Y133" s="2"/>
    </row>
    <row r="134" spans="1:25" ht="14.5" x14ac:dyDescent="0.35">
      <c r="A134" s="14">
        <v>57</v>
      </c>
      <c r="B134" s="14">
        <v>13520167</v>
      </c>
      <c r="C134" s="13" t="s">
        <v>157</v>
      </c>
      <c r="D134" s="15" t="s">
        <v>3</v>
      </c>
      <c r="E134" s="85">
        <f>VLOOKUP(B134,Summary_Nilai_Tugas!$B$2:$I$172,3,FALSE)</f>
        <v>93</v>
      </c>
      <c r="F134" s="85">
        <f>VLOOKUP(B134,Summary_Nilai_Tugas!$B$2:$I$172,5,FALSE)</f>
        <v>105</v>
      </c>
      <c r="G134" s="85">
        <f>VLOOKUP(B134,Summary_Nilai_Tugas!$B$2:$I$172,7,FALSE)</f>
        <v>95</v>
      </c>
      <c r="H134" s="91">
        <f t="shared" si="9"/>
        <v>97.666666666666671</v>
      </c>
      <c r="I134" s="85">
        <f>VLOOKUP(B134,Summary_Nilai_Tugas!$B$2:$I$172,4,FALSE)</f>
        <v>95</v>
      </c>
      <c r="J134" s="85">
        <f>VLOOKUP(B134,Summary_Nilai_Tugas!$B$2:$I$172,6,FALSE)</f>
        <v>91</v>
      </c>
      <c r="K134" s="85">
        <f>VLOOKUP(B134,Summary_Nilai_Tugas!$B$2:$I$172,8,FALSE)</f>
        <v>108</v>
      </c>
      <c r="L134" s="92">
        <f t="shared" si="10"/>
        <v>98</v>
      </c>
      <c r="M134" s="98">
        <v>75</v>
      </c>
      <c r="N134" s="94">
        <f>VLOOKUP(B134,UAS_IF2211!$B$6:$S$176,18,FALSE)</f>
        <v>53</v>
      </c>
      <c r="O134" s="97"/>
      <c r="P134" s="96">
        <v>85</v>
      </c>
      <c r="Q134" s="97">
        <v>28</v>
      </c>
      <c r="R134" s="98">
        <f t="shared" si="11"/>
        <v>100</v>
      </c>
      <c r="S134" s="99">
        <f t="shared" si="12"/>
        <v>79.483333333333348</v>
      </c>
      <c r="T134" s="89" t="s">
        <v>13</v>
      </c>
      <c r="U134" s="75" t="str">
        <f>VLOOKUP(S134,$T$4:$U$10,2)</f>
        <v>AB</v>
      </c>
      <c r="V134" s="16" t="s">
        <v>157</v>
      </c>
      <c r="W134" s="14">
        <v>13520167</v>
      </c>
      <c r="X134" s="14">
        <v>57</v>
      </c>
      <c r="Y134" s="2"/>
    </row>
    <row r="135" spans="1:25" ht="14.5" x14ac:dyDescent="0.35">
      <c r="A135" s="14">
        <v>1</v>
      </c>
      <c r="B135" s="14">
        <v>13517129</v>
      </c>
      <c r="C135" s="13" t="s">
        <v>158</v>
      </c>
      <c r="D135" s="15" t="s">
        <v>4</v>
      </c>
      <c r="E135" s="85">
        <f>VLOOKUP(B135,Summary_Nilai_Tugas!$B$2:$I$172,3,FALSE)</f>
        <v>67</v>
      </c>
      <c r="F135" s="85">
        <f>VLOOKUP(B135,Summary_Nilai_Tugas!$B$2:$I$172,5,FALSE)</f>
        <v>49</v>
      </c>
      <c r="G135" s="85">
        <f>VLOOKUP(B135,Summary_Nilai_Tugas!$B$2:$I$172,7,FALSE)</f>
        <v>0</v>
      </c>
      <c r="H135" s="91">
        <f t="shared" si="9"/>
        <v>38.666666666666664</v>
      </c>
      <c r="I135" s="85">
        <f>VLOOKUP(B135,Summary_Nilai_Tugas!$B$2:$I$172,4,FALSE)</f>
        <v>69</v>
      </c>
      <c r="J135" s="85">
        <f>VLOOKUP(B135,Summary_Nilai_Tugas!$B$2:$I$172,6,FALSE)</f>
        <v>0</v>
      </c>
      <c r="K135" s="85">
        <f>VLOOKUP(B135,Summary_Nilai_Tugas!$B$2:$I$172,8,FALSE)</f>
        <v>0</v>
      </c>
      <c r="L135" s="92">
        <f t="shared" si="10"/>
        <v>23</v>
      </c>
      <c r="M135" s="102">
        <v>68</v>
      </c>
      <c r="N135" s="94">
        <f>VLOOKUP(B135,UAS_IF2211!$B$6:$S$176,18,FALSE)</f>
        <v>69</v>
      </c>
      <c r="O135" s="97"/>
      <c r="P135" s="101">
        <v>0</v>
      </c>
      <c r="Q135" s="103">
        <v>19</v>
      </c>
      <c r="R135" s="98">
        <f t="shared" si="11"/>
        <v>67.857142857142861</v>
      </c>
      <c r="S135" s="99">
        <f t="shared" si="12"/>
        <v>49.992261904761904</v>
      </c>
      <c r="T135" s="89" t="s">
        <v>11</v>
      </c>
      <c r="U135" s="75" t="str">
        <f>VLOOKUP(S135,$T$4:$U$10,2)</f>
        <v>C</v>
      </c>
      <c r="V135" s="16" t="s">
        <v>158</v>
      </c>
      <c r="W135" s="14">
        <v>13517129</v>
      </c>
      <c r="X135" s="14">
        <v>1</v>
      </c>
      <c r="Y135" s="2"/>
    </row>
    <row r="136" spans="1:25" ht="14.5" x14ac:dyDescent="0.35">
      <c r="A136" s="14">
        <v>2</v>
      </c>
      <c r="B136" s="14">
        <v>13519210</v>
      </c>
      <c r="C136" s="13" t="s">
        <v>159</v>
      </c>
      <c r="D136" s="15" t="s">
        <v>4</v>
      </c>
      <c r="E136" s="85">
        <f>VLOOKUP(B136,Summary_Nilai_Tugas!$B$2:$I$172,3,FALSE)</f>
        <v>63</v>
      </c>
      <c r="F136" s="85">
        <f>VLOOKUP(B136,Summary_Nilai_Tugas!$B$2:$I$172,5,FALSE)</f>
        <v>50</v>
      </c>
      <c r="G136" s="85">
        <f>VLOOKUP(B136,Summary_Nilai_Tugas!$B$2:$I$172,7,FALSE)</f>
        <v>90</v>
      </c>
      <c r="H136" s="91">
        <f t="shared" si="9"/>
        <v>67.666666666666671</v>
      </c>
      <c r="I136" s="85">
        <f>VLOOKUP(B136,Summary_Nilai_Tugas!$B$2:$I$172,4,FALSE)</f>
        <v>94</v>
      </c>
      <c r="J136" s="85">
        <f>VLOOKUP(B136,Summary_Nilai_Tugas!$B$2:$I$172,6,FALSE)</f>
        <v>96</v>
      </c>
      <c r="K136" s="85">
        <f>VLOOKUP(B136,Summary_Nilai_Tugas!$B$2:$I$172,8,FALSE)</f>
        <v>108</v>
      </c>
      <c r="L136" s="92">
        <f t="shared" si="10"/>
        <v>99.333333333333329</v>
      </c>
      <c r="M136" s="102">
        <v>55</v>
      </c>
      <c r="N136" s="94">
        <f>VLOOKUP(B136,UAS_IF2211!$B$6:$S$176,18,FALSE)</f>
        <v>39</v>
      </c>
      <c r="O136" s="97"/>
      <c r="P136" s="101">
        <v>0</v>
      </c>
      <c r="Q136" s="103">
        <v>27</v>
      </c>
      <c r="R136" s="98">
        <f t="shared" si="11"/>
        <v>96.428571428571431</v>
      </c>
      <c r="S136" s="99">
        <f t="shared" si="12"/>
        <v>60.485714285714288</v>
      </c>
      <c r="T136" s="89" t="s">
        <v>8</v>
      </c>
      <c r="U136" s="75" t="str">
        <f>VLOOKUP(S136,$T$4:$U$10,2)</f>
        <v>C</v>
      </c>
      <c r="V136" s="16" t="s">
        <v>159</v>
      </c>
      <c r="W136" s="14">
        <v>13519210</v>
      </c>
      <c r="X136" s="14">
        <v>2</v>
      </c>
      <c r="Y136" s="2"/>
    </row>
    <row r="137" spans="1:25" ht="14.5" x14ac:dyDescent="0.35">
      <c r="A137" s="14">
        <v>3</v>
      </c>
      <c r="B137" s="14">
        <v>13520003</v>
      </c>
      <c r="C137" s="13" t="s">
        <v>160</v>
      </c>
      <c r="D137" s="15" t="s">
        <v>4</v>
      </c>
      <c r="E137" s="85">
        <f>VLOOKUP(B137,Summary_Nilai_Tugas!$B$2:$I$172,3,FALSE)</f>
        <v>88</v>
      </c>
      <c r="F137" s="85">
        <f>VLOOKUP(B137,Summary_Nilai_Tugas!$B$2:$I$172,5,FALSE)</f>
        <v>104</v>
      </c>
      <c r="G137" s="85">
        <f>VLOOKUP(B137,Summary_Nilai_Tugas!$B$2:$I$172,7,FALSE)</f>
        <v>100</v>
      </c>
      <c r="H137" s="91">
        <f t="shared" si="9"/>
        <v>97.333333333333329</v>
      </c>
      <c r="I137" s="85">
        <f>VLOOKUP(B137,Summary_Nilai_Tugas!$B$2:$I$172,4,FALSE)</f>
        <v>105</v>
      </c>
      <c r="J137" s="85">
        <f>VLOOKUP(B137,Summary_Nilai_Tugas!$B$2:$I$172,6,FALSE)</f>
        <v>96</v>
      </c>
      <c r="K137" s="85">
        <f>VLOOKUP(B137,Summary_Nilai_Tugas!$B$2:$I$172,8,FALSE)</f>
        <v>115</v>
      </c>
      <c r="L137" s="92">
        <f t="shared" si="10"/>
        <v>105.33333333333333</v>
      </c>
      <c r="M137" s="102">
        <v>69.5</v>
      </c>
      <c r="N137" s="94">
        <f>VLOOKUP(B137,UAS_IF2211!$B$6:$S$176,18,FALSE)</f>
        <v>67.5</v>
      </c>
      <c r="O137" s="97"/>
      <c r="P137" s="101">
        <v>85</v>
      </c>
      <c r="Q137" s="103">
        <v>28</v>
      </c>
      <c r="R137" s="98">
        <f t="shared" si="11"/>
        <v>100</v>
      </c>
      <c r="S137" s="99">
        <f t="shared" si="12"/>
        <v>83.245833333333337</v>
      </c>
      <c r="T137" s="89" t="s">
        <v>11</v>
      </c>
      <c r="U137" s="75" t="str">
        <f>VLOOKUP(S137,$T$4:$U$10,2)</f>
        <v>A</v>
      </c>
      <c r="V137" s="16" t="s">
        <v>160</v>
      </c>
      <c r="W137" s="14">
        <v>13520003</v>
      </c>
      <c r="X137" s="14">
        <v>3</v>
      </c>
      <c r="Y137" s="2"/>
    </row>
    <row r="138" spans="1:25" ht="14.5" x14ac:dyDescent="0.35">
      <c r="A138" s="14">
        <v>4</v>
      </c>
      <c r="B138" s="14">
        <v>13520006</v>
      </c>
      <c r="C138" s="13" t="s">
        <v>161</v>
      </c>
      <c r="D138" s="15" t="s">
        <v>4</v>
      </c>
      <c r="E138" s="85">
        <f>VLOOKUP(B138,Summary_Nilai_Tugas!$B$2:$I$172,3,FALSE)</f>
        <v>93</v>
      </c>
      <c r="F138" s="85">
        <f>VLOOKUP(B138,Summary_Nilai_Tugas!$B$2:$I$172,5,FALSE)</f>
        <v>74</v>
      </c>
      <c r="G138" s="85">
        <f>VLOOKUP(B138,Summary_Nilai_Tugas!$B$2:$I$172,7,FALSE)</f>
        <v>90</v>
      </c>
      <c r="H138" s="91">
        <f t="shared" si="9"/>
        <v>85.666666666666671</v>
      </c>
      <c r="I138" s="85">
        <f>VLOOKUP(B138,Summary_Nilai_Tugas!$B$2:$I$172,4,FALSE)</f>
        <v>99</v>
      </c>
      <c r="J138" s="85">
        <f>VLOOKUP(B138,Summary_Nilai_Tugas!$B$2:$I$172,6,FALSE)</f>
        <v>94</v>
      </c>
      <c r="K138" s="85">
        <f>VLOOKUP(B138,Summary_Nilai_Tugas!$B$2:$I$172,8,FALSE)</f>
        <v>101</v>
      </c>
      <c r="L138" s="92">
        <f t="shared" si="10"/>
        <v>98</v>
      </c>
      <c r="M138" s="102">
        <v>63</v>
      </c>
      <c r="N138" s="94">
        <f>VLOOKUP(B138,UAS_IF2211!$B$6:$S$176,18,FALSE)</f>
        <v>64.5</v>
      </c>
      <c r="O138" s="97"/>
      <c r="P138" s="101">
        <v>80</v>
      </c>
      <c r="Q138" s="103">
        <v>27</v>
      </c>
      <c r="R138" s="98">
        <f t="shared" si="11"/>
        <v>96.428571428571431</v>
      </c>
      <c r="S138" s="99">
        <f t="shared" si="12"/>
        <v>76.612797619047626</v>
      </c>
      <c r="T138" s="89" t="s">
        <v>11</v>
      </c>
      <c r="U138" s="75" t="str">
        <f>VLOOKUP(S138,$T$4:$U$10,2)</f>
        <v>AB</v>
      </c>
      <c r="V138" s="16" t="s">
        <v>161</v>
      </c>
      <c r="W138" s="14">
        <v>13520006</v>
      </c>
      <c r="X138" s="14">
        <v>4</v>
      </c>
      <c r="Y138" s="2"/>
    </row>
    <row r="139" spans="1:25" ht="14.5" x14ac:dyDescent="0.35">
      <c r="A139" s="14">
        <v>5</v>
      </c>
      <c r="B139" s="14">
        <v>13520009</v>
      </c>
      <c r="C139" s="13" t="s">
        <v>162</v>
      </c>
      <c r="D139" s="15" t="s">
        <v>4</v>
      </c>
      <c r="E139" s="85">
        <f>VLOOKUP(B139,Summary_Nilai_Tugas!$B$2:$I$172,3,FALSE)</f>
        <v>98</v>
      </c>
      <c r="F139" s="85">
        <f>VLOOKUP(B139,Summary_Nilai_Tugas!$B$2:$I$172,5,FALSE)</f>
        <v>97</v>
      </c>
      <c r="G139" s="85">
        <f>VLOOKUP(B139,Summary_Nilai_Tugas!$B$2:$I$172,7,FALSE)</f>
        <v>100</v>
      </c>
      <c r="H139" s="91">
        <f t="shared" si="9"/>
        <v>98.333333333333329</v>
      </c>
      <c r="I139" s="85">
        <f>VLOOKUP(B139,Summary_Nilai_Tugas!$B$2:$I$172,4,FALSE)</f>
        <v>100</v>
      </c>
      <c r="J139" s="85">
        <f>VLOOKUP(B139,Summary_Nilai_Tugas!$B$2:$I$172,6,FALSE)</f>
        <v>100</v>
      </c>
      <c r="K139" s="85">
        <f>VLOOKUP(B139,Summary_Nilai_Tugas!$B$2:$I$172,8,FALSE)</f>
        <v>97</v>
      </c>
      <c r="L139" s="92">
        <f t="shared" si="10"/>
        <v>99</v>
      </c>
      <c r="M139" s="102">
        <v>91.5</v>
      </c>
      <c r="N139" s="94">
        <f>VLOOKUP(B139,UAS_IF2211!$B$6:$S$176,18,FALSE)</f>
        <v>76.5</v>
      </c>
      <c r="O139" s="97"/>
      <c r="P139" s="101">
        <v>85</v>
      </c>
      <c r="Q139" s="103">
        <v>26</v>
      </c>
      <c r="R139" s="98">
        <f t="shared" si="11"/>
        <v>92.857142857142861</v>
      </c>
      <c r="S139" s="99">
        <f t="shared" si="12"/>
        <v>90.138095238095232</v>
      </c>
      <c r="T139" s="89" t="s">
        <v>13</v>
      </c>
      <c r="U139" s="75" t="str">
        <f>VLOOKUP(S139,$T$4:$U$10,2)</f>
        <v>A</v>
      </c>
      <c r="V139" s="16" t="s">
        <v>162</v>
      </c>
      <c r="W139" s="14">
        <v>13520009</v>
      </c>
      <c r="X139" s="14">
        <v>5</v>
      </c>
      <c r="Y139" s="2"/>
    </row>
    <row r="140" spans="1:25" ht="14.5" x14ac:dyDescent="0.35">
      <c r="A140" s="14">
        <v>6</v>
      </c>
      <c r="B140" s="14">
        <v>13520012</v>
      </c>
      <c r="C140" s="13" t="s">
        <v>163</v>
      </c>
      <c r="D140" s="15" t="s">
        <v>4</v>
      </c>
      <c r="E140" s="85">
        <f>VLOOKUP(B140,Summary_Nilai_Tugas!$B$2:$I$172,3,FALSE)</f>
        <v>100</v>
      </c>
      <c r="F140" s="85">
        <f>VLOOKUP(B140,Summary_Nilai_Tugas!$B$2:$I$172,5,FALSE)</f>
        <v>105</v>
      </c>
      <c r="G140" s="85">
        <f>VLOOKUP(B140,Summary_Nilai_Tugas!$B$2:$I$172,7,FALSE)</f>
        <v>100</v>
      </c>
      <c r="H140" s="91">
        <f t="shared" si="9"/>
        <v>101.66666666666667</v>
      </c>
      <c r="I140" s="85">
        <f>VLOOKUP(B140,Summary_Nilai_Tugas!$B$2:$I$172,4,FALSE)</f>
        <v>100</v>
      </c>
      <c r="J140" s="85">
        <f>VLOOKUP(B140,Summary_Nilai_Tugas!$B$2:$I$172,6,FALSE)</f>
        <v>102</v>
      </c>
      <c r="K140" s="85">
        <f>VLOOKUP(B140,Summary_Nilai_Tugas!$B$2:$I$172,8,FALSE)</f>
        <v>101</v>
      </c>
      <c r="L140" s="92">
        <f t="shared" si="10"/>
        <v>101</v>
      </c>
      <c r="M140" s="102">
        <v>62</v>
      </c>
      <c r="N140" s="94">
        <f>VLOOKUP(B140,UAS_IF2211!$B$6:$S$176,18,FALSE)</f>
        <v>73.5</v>
      </c>
      <c r="O140" s="97"/>
      <c r="P140" s="101">
        <v>80</v>
      </c>
      <c r="Q140" s="103">
        <v>24</v>
      </c>
      <c r="R140" s="98">
        <f t="shared" si="11"/>
        <v>85.714285714285708</v>
      </c>
      <c r="S140" s="99">
        <f t="shared" si="12"/>
        <v>82.244940476190479</v>
      </c>
      <c r="T140" s="89" t="s">
        <v>10</v>
      </c>
      <c r="U140" s="75" t="str">
        <f>VLOOKUP(S140,$T$4:$U$10,2)</f>
        <v>A</v>
      </c>
      <c r="V140" s="16" t="s">
        <v>163</v>
      </c>
      <c r="W140" s="14">
        <v>13520012</v>
      </c>
      <c r="X140" s="14">
        <v>6</v>
      </c>
      <c r="Y140" s="2"/>
    </row>
    <row r="141" spans="1:25" ht="14.5" x14ac:dyDescent="0.35">
      <c r="A141" s="14">
        <v>7</v>
      </c>
      <c r="B141" s="14">
        <v>13520015</v>
      </c>
      <c r="C141" s="13" t="s">
        <v>164</v>
      </c>
      <c r="D141" s="15" t="s">
        <v>4</v>
      </c>
      <c r="E141" s="85">
        <f>VLOOKUP(B141,Summary_Nilai_Tugas!$B$2:$I$172,3,FALSE)</f>
        <v>98</v>
      </c>
      <c r="F141" s="85">
        <f>VLOOKUP(B141,Summary_Nilai_Tugas!$B$2:$I$172,5,FALSE)</f>
        <v>96</v>
      </c>
      <c r="G141" s="85">
        <f>VLOOKUP(B141,Summary_Nilai_Tugas!$B$2:$I$172,7,FALSE)</f>
        <v>109</v>
      </c>
      <c r="H141" s="91">
        <f t="shared" si="9"/>
        <v>101</v>
      </c>
      <c r="I141" s="85">
        <f>VLOOKUP(B141,Summary_Nilai_Tugas!$B$2:$I$172,4,FALSE)</f>
        <v>99</v>
      </c>
      <c r="J141" s="85">
        <f>VLOOKUP(B141,Summary_Nilai_Tugas!$B$2:$I$172,6,FALSE)</f>
        <v>100</v>
      </c>
      <c r="K141" s="85">
        <f>VLOOKUP(B141,Summary_Nilai_Tugas!$B$2:$I$172,8,FALSE)</f>
        <v>108</v>
      </c>
      <c r="L141" s="92">
        <f t="shared" si="10"/>
        <v>102.33333333333333</v>
      </c>
      <c r="M141" s="102">
        <v>76.5</v>
      </c>
      <c r="N141" s="94">
        <f>VLOOKUP(B141,UAS_IF2211!$B$6:$S$176,18,FALSE)</f>
        <v>71</v>
      </c>
      <c r="O141" s="97"/>
      <c r="P141" s="101">
        <v>85</v>
      </c>
      <c r="Q141" s="103">
        <v>28</v>
      </c>
      <c r="R141" s="98">
        <f t="shared" si="11"/>
        <v>100</v>
      </c>
      <c r="S141" s="99">
        <f t="shared" si="12"/>
        <v>86.135416666666671</v>
      </c>
      <c r="T141" s="89" t="s">
        <v>13</v>
      </c>
      <c r="U141" s="75" t="str">
        <f>VLOOKUP(S141,$T$4:$U$10,2)</f>
        <v>A</v>
      </c>
      <c r="V141" s="16" t="s">
        <v>164</v>
      </c>
      <c r="W141" s="14">
        <v>13520015</v>
      </c>
      <c r="X141" s="14">
        <v>7</v>
      </c>
      <c r="Y141" s="2"/>
    </row>
    <row r="142" spans="1:25" ht="14.5" x14ac:dyDescent="0.35">
      <c r="A142" s="14">
        <v>8</v>
      </c>
      <c r="B142" s="14">
        <v>13520018</v>
      </c>
      <c r="C142" s="13" t="s">
        <v>165</v>
      </c>
      <c r="D142" s="15" t="s">
        <v>4</v>
      </c>
      <c r="E142" s="85">
        <f>VLOOKUP(B142,Summary_Nilai_Tugas!$B$2:$I$172,3,FALSE)</f>
        <v>93</v>
      </c>
      <c r="F142" s="85">
        <f>VLOOKUP(B142,Summary_Nilai_Tugas!$B$2:$I$172,5,FALSE)</f>
        <v>102</v>
      </c>
      <c r="G142" s="85">
        <f>VLOOKUP(B142,Summary_Nilai_Tugas!$B$2:$I$172,7,FALSE)</f>
        <v>110</v>
      </c>
      <c r="H142" s="91">
        <f t="shared" si="9"/>
        <v>101.66666666666667</v>
      </c>
      <c r="I142" s="85">
        <f>VLOOKUP(B142,Summary_Nilai_Tugas!$B$2:$I$172,4,FALSE)</f>
        <v>105</v>
      </c>
      <c r="J142" s="85">
        <f>VLOOKUP(B142,Summary_Nilai_Tugas!$B$2:$I$172,6,FALSE)</f>
        <v>96</v>
      </c>
      <c r="K142" s="85">
        <f>VLOOKUP(B142,Summary_Nilai_Tugas!$B$2:$I$172,8,FALSE)</f>
        <v>112</v>
      </c>
      <c r="L142" s="92">
        <f t="shared" si="10"/>
        <v>104.33333333333333</v>
      </c>
      <c r="M142" s="102">
        <v>71</v>
      </c>
      <c r="N142" s="94">
        <f>VLOOKUP(B142,UAS_IF2211!$B$6:$S$176,18,FALSE)</f>
        <v>66.5</v>
      </c>
      <c r="O142" s="97"/>
      <c r="P142" s="101">
        <v>85</v>
      </c>
      <c r="Q142" s="103">
        <v>26</v>
      </c>
      <c r="R142" s="98">
        <f t="shared" si="11"/>
        <v>92.857142857142861</v>
      </c>
      <c r="S142" s="99">
        <f t="shared" si="12"/>
        <v>83.865178571428572</v>
      </c>
      <c r="T142" s="89" t="s">
        <v>11</v>
      </c>
      <c r="U142" s="75" t="str">
        <f>VLOOKUP(S142,$T$4:$U$10,2)</f>
        <v>A</v>
      </c>
      <c r="V142" s="16" t="s">
        <v>165</v>
      </c>
      <c r="W142" s="14">
        <v>13520018</v>
      </c>
      <c r="X142" s="14">
        <v>8</v>
      </c>
      <c r="Y142" s="2"/>
    </row>
    <row r="143" spans="1:25" ht="14.5" x14ac:dyDescent="0.35">
      <c r="A143" s="14">
        <v>9</v>
      </c>
      <c r="B143" s="14">
        <v>13520021</v>
      </c>
      <c r="C143" s="13" t="s">
        <v>166</v>
      </c>
      <c r="D143" s="15" t="s">
        <v>4</v>
      </c>
      <c r="E143" s="85">
        <f>VLOOKUP(B143,Summary_Nilai_Tugas!$B$2:$I$172,3,FALSE)</f>
        <v>93</v>
      </c>
      <c r="F143" s="85">
        <f>VLOOKUP(B143,Summary_Nilai_Tugas!$B$2:$I$172,5,FALSE)</f>
        <v>104</v>
      </c>
      <c r="G143" s="85">
        <f>VLOOKUP(B143,Summary_Nilai_Tugas!$B$2:$I$172,7,FALSE)</f>
        <v>110</v>
      </c>
      <c r="H143" s="91">
        <f t="shared" si="9"/>
        <v>102.33333333333333</v>
      </c>
      <c r="I143" s="85">
        <f>VLOOKUP(B143,Summary_Nilai_Tugas!$B$2:$I$172,4,FALSE)</f>
        <v>105</v>
      </c>
      <c r="J143" s="85">
        <f>VLOOKUP(B143,Summary_Nilai_Tugas!$B$2:$I$172,6,FALSE)</f>
        <v>101</v>
      </c>
      <c r="K143" s="85">
        <f>VLOOKUP(B143,Summary_Nilai_Tugas!$B$2:$I$172,8,FALSE)</f>
        <v>95</v>
      </c>
      <c r="L143" s="92">
        <f t="shared" si="10"/>
        <v>100.33333333333333</v>
      </c>
      <c r="M143" s="102">
        <v>85.5</v>
      </c>
      <c r="N143" s="94">
        <f>VLOOKUP(B143,UAS_IF2211!$B$6:$S$176,18,FALSE)</f>
        <v>84</v>
      </c>
      <c r="O143" s="97"/>
      <c r="P143" s="101">
        <v>80</v>
      </c>
      <c r="Q143" s="103">
        <v>27</v>
      </c>
      <c r="R143" s="98">
        <f t="shared" si="11"/>
        <v>96.428571428571431</v>
      </c>
      <c r="S143" s="99">
        <f t="shared" si="12"/>
        <v>91.437797619047629</v>
      </c>
      <c r="T143" s="89" t="s">
        <v>13</v>
      </c>
      <c r="U143" s="75" t="str">
        <f>VLOOKUP(S143,$T$4:$U$10,2)</f>
        <v>A</v>
      </c>
      <c r="V143" s="16" t="s">
        <v>166</v>
      </c>
      <c r="W143" s="14">
        <v>13520021</v>
      </c>
      <c r="X143" s="14">
        <v>9</v>
      </c>
      <c r="Y143" s="2"/>
    </row>
    <row r="144" spans="1:25" ht="14.5" x14ac:dyDescent="0.35">
      <c r="A144" s="14">
        <v>10</v>
      </c>
      <c r="B144" s="14">
        <v>13520024</v>
      </c>
      <c r="C144" s="13" t="s">
        <v>167</v>
      </c>
      <c r="D144" s="15" t="s">
        <v>4</v>
      </c>
      <c r="E144" s="85">
        <f>VLOOKUP(B144,Summary_Nilai_Tugas!$B$2:$I$172,3,FALSE)</f>
        <v>97</v>
      </c>
      <c r="F144" s="85">
        <f>VLOOKUP(B144,Summary_Nilai_Tugas!$B$2:$I$172,5,FALSE)</f>
        <v>105</v>
      </c>
      <c r="G144" s="85">
        <f>VLOOKUP(B144,Summary_Nilai_Tugas!$B$2:$I$172,7,FALSE)</f>
        <v>98</v>
      </c>
      <c r="H144" s="91">
        <f t="shared" si="9"/>
        <v>100</v>
      </c>
      <c r="I144" s="85">
        <f>VLOOKUP(B144,Summary_Nilai_Tugas!$B$2:$I$172,4,FALSE)</f>
        <v>105</v>
      </c>
      <c r="J144" s="85">
        <f>VLOOKUP(B144,Summary_Nilai_Tugas!$B$2:$I$172,6,FALSE)</f>
        <v>95</v>
      </c>
      <c r="K144" s="85">
        <f>VLOOKUP(B144,Summary_Nilai_Tugas!$B$2:$I$172,8,FALSE)</f>
        <v>106</v>
      </c>
      <c r="L144" s="92">
        <f t="shared" si="10"/>
        <v>102</v>
      </c>
      <c r="M144" s="102">
        <v>79.5</v>
      </c>
      <c r="N144" s="94">
        <f>VLOOKUP(B144,UAS_IF2211!$B$6:$S$176,18,FALSE)</f>
        <v>47.5</v>
      </c>
      <c r="O144" s="97"/>
      <c r="P144" s="101">
        <v>75</v>
      </c>
      <c r="Q144" s="103">
        <v>26</v>
      </c>
      <c r="R144" s="98">
        <f t="shared" si="11"/>
        <v>92.857142857142861</v>
      </c>
      <c r="S144" s="99">
        <f t="shared" si="12"/>
        <v>79.808928571428581</v>
      </c>
      <c r="T144" s="89" t="s">
        <v>10</v>
      </c>
      <c r="U144" s="75" t="str">
        <f>VLOOKUP(S144,$T$4:$U$10,2)</f>
        <v>AB</v>
      </c>
      <c r="V144" s="16" t="s">
        <v>167</v>
      </c>
      <c r="W144" s="14">
        <v>13520024</v>
      </c>
      <c r="X144" s="14">
        <v>10</v>
      </c>
      <c r="Y144" s="2"/>
    </row>
    <row r="145" spans="1:25" ht="14.5" x14ac:dyDescent="0.35">
      <c r="A145" s="14">
        <v>11</v>
      </c>
      <c r="B145" s="14">
        <v>13520027</v>
      </c>
      <c r="C145" s="13" t="s">
        <v>168</v>
      </c>
      <c r="D145" s="15" t="s">
        <v>4</v>
      </c>
      <c r="E145" s="85">
        <f>VLOOKUP(B145,Summary_Nilai_Tugas!$B$2:$I$172,3,FALSE)</f>
        <v>93</v>
      </c>
      <c r="F145" s="85">
        <f>VLOOKUP(B145,Summary_Nilai_Tugas!$B$2:$I$172,5,FALSE)</f>
        <v>104</v>
      </c>
      <c r="G145" s="85">
        <f>VLOOKUP(B145,Summary_Nilai_Tugas!$B$2:$I$172,7,FALSE)</f>
        <v>105</v>
      </c>
      <c r="H145" s="91">
        <f t="shared" si="9"/>
        <v>100.66666666666667</v>
      </c>
      <c r="I145" s="85">
        <f>VLOOKUP(B145,Summary_Nilai_Tugas!$B$2:$I$172,4,FALSE)</f>
        <v>100</v>
      </c>
      <c r="J145" s="85">
        <f>VLOOKUP(B145,Summary_Nilai_Tugas!$B$2:$I$172,6,FALSE)</f>
        <v>91</v>
      </c>
      <c r="K145" s="85">
        <f>VLOOKUP(B145,Summary_Nilai_Tugas!$B$2:$I$172,8,FALSE)</f>
        <v>106</v>
      </c>
      <c r="L145" s="92">
        <f t="shared" si="10"/>
        <v>99</v>
      </c>
      <c r="M145" s="102">
        <v>77</v>
      </c>
      <c r="N145" s="94">
        <f>VLOOKUP(B145,UAS_IF2211!$B$6:$S$176,18,FALSE)</f>
        <v>70</v>
      </c>
      <c r="O145" s="97"/>
      <c r="P145" s="101">
        <v>75</v>
      </c>
      <c r="Q145" s="103">
        <v>28</v>
      </c>
      <c r="R145" s="98">
        <f t="shared" si="11"/>
        <v>100</v>
      </c>
      <c r="S145" s="99">
        <f t="shared" si="12"/>
        <v>84.770833333333343</v>
      </c>
      <c r="T145" s="89" t="s">
        <v>13</v>
      </c>
      <c r="U145" s="75" t="str">
        <f>VLOOKUP(S145,$T$4:$U$10,2)</f>
        <v>A</v>
      </c>
      <c r="V145" s="16" t="s">
        <v>168</v>
      </c>
      <c r="W145" s="14">
        <v>13520027</v>
      </c>
      <c r="X145" s="14">
        <v>11</v>
      </c>
      <c r="Y145" s="2"/>
    </row>
    <row r="146" spans="1:25" ht="14.5" x14ac:dyDescent="0.35">
      <c r="A146" s="14">
        <v>12</v>
      </c>
      <c r="B146" s="14">
        <v>13520030</v>
      </c>
      <c r="C146" s="13" t="s">
        <v>169</v>
      </c>
      <c r="D146" s="15" t="s">
        <v>4</v>
      </c>
      <c r="E146" s="85">
        <f>VLOOKUP(B146,Summary_Nilai_Tugas!$B$2:$I$172,3,FALSE)</f>
        <v>90</v>
      </c>
      <c r="F146" s="85">
        <f>VLOOKUP(B146,Summary_Nilai_Tugas!$B$2:$I$172,5,FALSE)</f>
        <v>105</v>
      </c>
      <c r="G146" s="85">
        <f>VLOOKUP(B146,Summary_Nilai_Tugas!$B$2:$I$172,7,FALSE)</f>
        <v>100</v>
      </c>
      <c r="H146" s="91">
        <f t="shared" si="9"/>
        <v>98.333333333333329</v>
      </c>
      <c r="I146" s="85">
        <f>VLOOKUP(B146,Summary_Nilai_Tugas!$B$2:$I$172,4,FALSE)</f>
        <v>105</v>
      </c>
      <c r="J146" s="85">
        <f>VLOOKUP(B146,Summary_Nilai_Tugas!$B$2:$I$172,6,FALSE)</f>
        <v>100</v>
      </c>
      <c r="K146" s="85">
        <f>VLOOKUP(B146,Summary_Nilai_Tugas!$B$2:$I$172,8,FALSE)</f>
        <v>112</v>
      </c>
      <c r="L146" s="92">
        <f t="shared" si="10"/>
        <v>105.66666666666667</v>
      </c>
      <c r="M146" s="102">
        <v>70</v>
      </c>
      <c r="N146" s="94">
        <f>VLOOKUP(B146,UAS_IF2211!$B$6:$S$176,18,FALSE)</f>
        <v>62.5</v>
      </c>
      <c r="O146" s="97"/>
      <c r="P146" s="101">
        <v>85</v>
      </c>
      <c r="Q146" s="103">
        <v>27</v>
      </c>
      <c r="R146" s="98">
        <f t="shared" si="11"/>
        <v>96.428571428571431</v>
      </c>
      <c r="S146" s="99">
        <f t="shared" si="12"/>
        <v>82.241964285714303</v>
      </c>
      <c r="T146" s="89" t="s">
        <v>13</v>
      </c>
      <c r="U146" s="75" t="str">
        <f>VLOOKUP(S146,$T$4:$U$10,2)</f>
        <v>A</v>
      </c>
      <c r="V146" s="16" t="s">
        <v>169</v>
      </c>
      <c r="W146" s="14">
        <v>13520030</v>
      </c>
      <c r="X146" s="14">
        <v>12</v>
      </c>
      <c r="Y146" s="2"/>
    </row>
    <row r="147" spans="1:25" ht="14.5" x14ac:dyDescent="0.35">
      <c r="A147" s="14">
        <v>13</v>
      </c>
      <c r="B147" s="14">
        <v>13520033</v>
      </c>
      <c r="C147" s="13" t="s">
        <v>170</v>
      </c>
      <c r="D147" s="15" t="s">
        <v>4</v>
      </c>
      <c r="E147" s="85">
        <f>VLOOKUP(B147,Summary_Nilai_Tugas!$B$2:$I$172,3,FALSE)</f>
        <v>96</v>
      </c>
      <c r="F147" s="85">
        <f>VLOOKUP(B147,Summary_Nilai_Tugas!$B$2:$I$172,5,FALSE)</f>
        <v>102</v>
      </c>
      <c r="G147" s="85">
        <f>VLOOKUP(B147,Summary_Nilai_Tugas!$B$2:$I$172,7,FALSE)</f>
        <v>100</v>
      </c>
      <c r="H147" s="91">
        <f t="shared" si="9"/>
        <v>99.333333333333329</v>
      </c>
      <c r="I147" s="85">
        <f>VLOOKUP(B147,Summary_Nilai_Tugas!$B$2:$I$172,4,FALSE)</f>
        <v>105</v>
      </c>
      <c r="J147" s="85">
        <f>VLOOKUP(B147,Summary_Nilai_Tugas!$B$2:$I$172,6,FALSE)</f>
        <v>107</v>
      </c>
      <c r="K147" s="85">
        <f>VLOOKUP(B147,Summary_Nilai_Tugas!$B$2:$I$172,8,FALSE)</f>
        <v>95</v>
      </c>
      <c r="L147" s="92">
        <f t="shared" si="10"/>
        <v>102.33333333333333</v>
      </c>
      <c r="M147" s="102">
        <v>73</v>
      </c>
      <c r="N147" s="94">
        <f>VLOOKUP(B147,UAS_IF2211!$B$6:$S$176,18,FALSE)</f>
        <v>56</v>
      </c>
      <c r="O147" s="97"/>
      <c r="P147" s="101">
        <v>85</v>
      </c>
      <c r="Q147" s="103">
        <v>28</v>
      </c>
      <c r="R147" s="98">
        <f t="shared" si="11"/>
        <v>100</v>
      </c>
      <c r="S147" s="99">
        <f t="shared" si="12"/>
        <v>80.94583333333334</v>
      </c>
      <c r="T147" s="89" t="s">
        <v>11</v>
      </c>
      <c r="U147" s="75" t="str">
        <f>VLOOKUP(S147,$T$4:$U$10,2)</f>
        <v>AB</v>
      </c>
      <c r="V147" s="16" t="s">
        <v>170</v>
      </c>
      <c r="W147" s="14">
        <v>13520033</v>
      </c>
      <c r="X147" s="14">
        <v>13</v>
      </c>
      <c r="Y147" s="2"/>
    </row>
    <row r="148" spans="1:25" ht="14.5" x14ac:dyDescent="0.35">
      <c r="A148" s="14">
        <v>14</v>
      </c>
      <c r="B148" s="14">
        <v>13520036</v>
      </c>
      <c r="C148" s="13" t="s">
        <v>171</v>
      </c>
      <c r="D148" s="15" t="s">
        <v>4</v>
      </c>
      <c r="E148" s="85">
        <f>VLOOKUP(B148,Summary_Nilai_Tugas!$B$2:$I$172,3,FALSE)</f>
        <v>88</v>
      </c>
      <c r="F148" s="85">
        <f>VLOOKUP(B148,Summary_Nilai_Tugas!$B$2:$I$172,5,FALSE)</f>
        <v>103</v>
      </c>
      <c r="G148" s="85">
        <f>VLOOKUP(B148,Summary_Nilai_Tugas!$B$2:$I$172,7,FALSE)</f>
        <v>96</v>
      </c>
      <c r="H148" s="91">
        <f t="shared" si="9"/>
        <v>95.666666666666671</v>
      </c>
      <c r="I148" s="85">
        <f>VLOOKUP(B148,Summary_Nilai_Tugas!$B$2:$I$172,4,FALSE)</f>
        <v>105</v>
      </c>
      <c r="J148" s="85">
        <f>VLOOKUP(B148,Summary_Nilai_Tugas!$B$2:$I$172,6,FALSE)</f>
        <v>109</v>
      </c>
      <c r="K148" s="85">
        <f>VLOOKUP(B148,Summary_Nilai_Tugas!$B$2:$I$172,8,FALSE)</f>
        <v>112</v>
      </c>
      <c r="L148" s="92">
        <f t="shared" si="10"/>
        <v>108.66666666666667</v>
      </c>
      <c r="M148" s="102">
        <v>68</v>
      </c>
      <c r="N148" s="94">
        <f>VLOOKUP(B148,UAS_IF2211!$B$6:$S$176,18,FALSE)</f>
        <v>61</v>
      </c>
      <c r="O148" s="97"/>
      <c r="P148" s="101">
        <v>85</v>
      </c>
      <c r="Q148" s="103">
        <v>26</v>
      </c>
      <c r="R148" s="98">
        <f t="shared" si="11"/>
        <v>92.857142857142861</v>
      </c>
      <c r="S148" s="99">
        <f t="shared" si="12"/>
        <v>81.300595238095241</v>
      </c>
      <c r="T148" s="89" t="s">
        <v>13</v>
      </c>
      <c r="U148" s="75" t="str">
        <f>VLOOKUP(S148,$T$4:$U$10,2)</f>
        <v>AB</v>
      </c>
      <c r="V148" s="16" t="s">
        <v>171</v>
      </c>
      <c r="W148" s="14">
        <v>13520036</v>
      </c>
      <c r="X148" s="14">
        <v>14</v>
      </c>
      <c r="Y148" s="2"/>
    </row>
    <row r="149" spans="1:25" ht="14.5" x14ac:dyDescent="0.35">
      <c r="A149" s="14">
        <v>15</v>
      </c>
      <c r="B149" s="14">
        <v>13520039</v>
      </c>
      <c r="C149" s="13" t="s">
        <v>172</v>
      </c>
      <c r="D149" s="15" t="s">
        <v>4</v>
      </c>
      <c r="E149" s="85">
        <v>95</v>
      </c>
      <c r="F149" s="85">
        <f>VLOOKUP(B149,Summary_Nilai_Tugas!$B$2:$I$172,5,FALSE)</f>
        <v>105</v>
      </c>
      <c r="G149" s="85">
        <f>VLOOKUP(B149,Summary_Nilai_Tugas!$B$2:$I$172,7,FALSE)</f>
        <v>110</v>
      </c>
      <c r="H149" s="91">
        <f t="shared" si="9"/>
        <v>103.33333333333333</v>
      </c>
      <c r="I149" s="85">
        <f>VLOOKUP(B149,Summary_Nilai_Tugas!$B$2:$I$172,4,FALSE)</f>
        <v>105</v>
      </c>
      <c r="J149" s="85">
        <f>VLOOKUP(B149,Summary_Nilai_Tugas!$B$2:$I$172,6,FALSE)</f>
        <v>107</v>
      </c>
      <c r="K149" s="85">
        <f>VLOOKUP(B149,Summary_Nilai_Tugas!$B$2:$I$172,8,FALSE)</f>
        <v>98</v>
      </c>
      <c r="L149" s="92">
        <f t="shared" si="10"/>
        <v>103.33333333333333</v>
      </c>
      <c r="M149" s="102">
        <v>90</v>
      </c>
      <c r="N149" s="94">
        <f>VLOOKUP(B149,UAS_IF2211!$B$6:$S$176,18,FALSE)</f>
        <v>69</v>
      </c>
      <c r="O149" s="97"/>
      <c r="P149" s="101">
        <v>90</v>
      </c>
      <c r="Q149" s="103">
        <v>28</v>
      </c>
      <c r="R149" s="98">
        <f t="shared" si="11"/>
        <v>100</v>
      </c>
      <c r="S149" s="99">
        <f t="shared" si="12"/>
        <v>90.07083333333334</v>
      </c>
      <c r="T149" s="89" t="s">
        <v>13</v>
      </c>
      <c r="U149" s="75" t="str">
        <f>VLOOKUP(S149,$T$4:$U$10,2)</f>
        <v>A</v>
      </c>
      <c r="V149" s="16" t="s">
        <v>172</v>
      </c>
      <c r="W149" s="14">
        <v>13520039</v>
      </c>
      <c r="X149" s="14">
        <v>15</v>
      </c>
      <c r="Y149" s="2"/>
    </row>
    <row r="150" spans="1:25" ht="14.5" x14ac:dyDescent="0.35">
      <c r="A150" s="14">
        <v>16</v>
      </c>
      <c r="B150" s="14">
        <v>13520042</v>
      </c>
      <c r="C150" s="13" t="s">
        <v>173</v>
      </c>
      <c r="D150" s="15" t="s">
        <v>4</v>
      </c>
      <c r="E150" s="85">
        <f>VLOOKUP(B150,Summary_Nilai_Tugas!$B$2:$I$172,3,FALSE)</f>
        <v>99</v>
      </c>
      <c r="F150" s="85">
        <f>VLOOKUP(B150,Summary_Nilai_Tugas!$B$2:$I$172,5,FALSE)</f>
        <v>105</v>
      </c>
      <c r="G150" s="85">
        <f>VLOOKUP(B150,Summary_Nilai_Tugas!$B$2:$I$172,7,FALSE)</f>
        <v>99</v>
      </c>
      <c r="H150" s="91">
        <f t="shared" si="9"/>
        <v>101</v>
      </c>
      <c r="I150" s="85">
        <f>VLOOKUP(B150,Summary_Nilai_Tugas!$B$2:$I$172,4,FALSE)</f>
        <v>100</v>
      </c>
      <c r="J150" s="85">
        <f>VLOOKUP(B150,Summary_Nilai_Tugas!$B$2:$I$172,6,FALSE)</f>
        <v>100</v>
      </c>
      <c r="K150" s="85">
        <f>VLOOKUP(B150,Summary_Nilai_Tugas!$B$2:$I$172,8,FALSE)</f>
        <v>97</v>
      </c>
      <c r="L150" s="92">
        <f t="shared" si="10"/>
        <v>99</v>
      </c>
      <c r="M150" s="102">
        <v>89.5</v>
      </c>
      <c r="N150" s="94">
        <f>VLOOKUP(B150,UAS_IF2211!$B$6:$S$176,18,FALSE)</f>
        <v>56</v>
      </c>
      <c r="O150" s="97"/>
      <c r="P150" s="101">
        <v>80</v>
      </c>
      <c r="Q150" s="103">
        <v>28</v>
      </c>
      <c r="R150" s="98">
        <f t="shared" si="11"/>
        <v>100</v>
      </c>
      <c r="S150" s="99">
        <f t="shared" si="12"/>
        <v>84.693750000000009</v>
      </c>
      <c r="T150" s="89" t="s">
        <v>13</v>
      </c>
      <c r="U150" s="75" t="str">
        <f>VLOOKUP(S150,$T$4:$U$10,2)</f>
        <v>A</v>
      </c>
      <c r="V150" s="16" t="s">
        <v>173</v>
      </c>
      <c r="W150" s="14">
        <v>13520042</v>
      </c>
      <c r="X150" s="14">
        <v>16</v>
      </c>
      <c r="Y150" s="2"/>
    </row>
    <row r="151" spans="1:25" ht="14.5" x14ac:dyDescent="0.35">
      <c r="A151" s="14">
        <v>17</v>
      </c>
      <c r="B151" s="14">
        <v>13520045</v>
      </c>
      <c r="C151" s="13" t="s">
        <v>174</v>
      </c>
      <c r="D151" s="15" t="s">
        <v>4</v>
      </c>
      <c r="E151" s="85">
        <f>VLOOKUP(B151,Summary_Nilai_Tugas!$B$2:$I$172,3,FALSE)</f>
        <v>95</v>
      </c>
      <c r="F151" s="85">
        <f>VLOOKUP(B151,Summary_Nilai_Tugas!$B$2:$I$172,5,FALSE)</f>
        <v>103</v>
      </c>
      <c r="G151" s="85">
        <f>VLOOKUP(B151,Summary_Nilai_Tugas!$B$2:$I$172,7,FALSE)</f>
        <v>98</v>
      </c>
      <c r="H151" s="91">
        <f t="shared" si="9"/>
        <v>98.666666666666671</v>
      </c>
      <c r="I151" s="85">
        <f>VLOOKUP(B151,Summary_Nilai_Tugas!$B$2:$I$172,4,FALSE)</f>
        <v>105</v>
      </c>
      <c r="J151" s="85">
        <f>VLOOKUP(B151,Summary_Nilai_Tugas!$B$2:$I$172,6,FALSE)</f>
        <v>97</v>
      </c>
      <c r="K151" s="85">
        <f>VLOOKUP(B151,Summary_Nilai_Tugas!$B$2:$I$172,8,FALSE)</f>
        <v>100</v>
      </c>
      <c r="L151" s="92">
        <f t="shared" si="10"/>
        <v>100.66666666666667</v>
      </c>
      <c r="M151" s="102">
        <v>84.5</v>
      </c>
      <c r="N151" s="94">
        <f>VLOOKUP(B151,UAS_IF2211!$B$6:$S$176,18,FALSE)</f>
        <v>76</v>
      </c>
      <c r="O151" s="97"/>
      <c r="P151" s="101">
        <v>85</v>
      </c>
      <c r="Q151" s="103">
        <v>28</v>
      </c>
      <c r="R151" s="98">
        <f t="shared" si="11"/>
        <v>100</v>
      </c>
      <c r="S151" s="99">
        <f t="shared" si="12"/>
        <v>88.747916666666683</v>
      </c>
      <c r="T151" s="89" t="s">
        <v>13</v>
      </c>
      <c r="U151" s="75" t="str">
        <f>VLOOKUP(S151,$T$4:$U$10,2)</f>
        <v>A</v>
      </c>
      <c r="V151" s="16" t="s">
        <v>174</v>
      </c>
      <c r="W151" s="14">
        <v>13520045</v>
      </c>
      <c r="X151" s="14">
        <v>17</v>
      </c>
      <c r="Y151" s="2"/>
    </row>
    <row r="152" spans="1:25" ht="14.5" x14ac:dyDescent="0.35">
      <c r="A152" s="14">
        <v>18</v>
      </c>
      <c r="B152" s="14">
        <v>13520048</v>
      </c>
      <c r="C152" s="13" t="s">
        <v>175</v>
      </c>
      <c r="D152" s="15" t="s">
        <v>4</v>
      </c>
      <c r="E152" s="85">
        <f>VLOOKUP(B152,Summary_Nilai_Tugas!$B$2:$I$172,3,FALSE)</f>
        <v>92</v>
      </c>
      <c r="F152" s="85">
        <f>VLOOKUP(B152,Summary_Nilai_Tugas!$B$2:$I$172,5,FALSE)</f>
        <v>105</v>
      </c>
      <c r="G152" s="85">
        <f>VLOOKUP(B152,Summary_Nilai_Tugas!$B$2:$I$172,7,FALSE)</f>
        <v>99</v>
      </c>
      <c r="H152" s="91">
        <f t="shared" si="9"/>
        <v>98.666666666666671</v>
      </c>
      <c r="I152" s="85">
        <f>VLOOKUP(B152,Summary_Nilai_Tugas!$B$2:$I$172,4,FALSE)</f>
        <v>105</v>
      </c>
      <c r="J152" s="85">
        <f>VLOOKUP(B152,Summary_Nilai_Tugas!$B$2:$I$172,6,FALSE)</f>
        <v>102</v>
      </c>
      <c r="K152" s="85">
        <f>VLOOKUP(B152,Summary_Nilai_Tugas!$B$2:$I$172,8,FALSE)</f>
        <v>105</v>
      </c>
      <c r="L152" s="92">
        <f t="shared" si="10"/>
        <v>104</v>
      </c>
      <c r="M152" s="102">
        <v>69</v>
      </c>
      <c r="N152" s="94">
        <f>VLOOKUP(B152,UAS_IF2211!$B$6:$S$176,18,FALSE)</f>
        <v>56.5</v>
      </c>
      <c r="O152" s="97"/>
      <c r="P152" s="101">
        <v>85</v>
      </c>
      <c r="Q152" s="103">
        <v>27</v>
      </c>
      <c r="R152" s="98">
        <f t="shared" si="11"/>
        <v>96.428571428571431</v>
      </c>
      <c r="S152" s="99">
        <f t="shared" si="12"/>
        <v>80.137797619047618</v>
      </c>
      <c r="T152" s="89" t="s">
        <v>13</v>
      </c>
      <c r="U152" s="75" t="str">
        <f>VLOOKUP(S152,$T$4:$U$10,2)</f>
        <v>AB</v>
      </c>
      <c r="V152" s="16" t="s">
        <v>175</v>
      </c>
      <c r="W152" s="14">
        <v>13520048</v>
      </c>
      <c r="X152" s="14">
        <v>18</v>
      </c>
      <c r="Y152" s="2"/>
    </row>
    <row r="153" spans="1:25" ht="14.5" x14ac:dyDescent="0.35">
      <c r="A153" s="14">
        <v>19</v>
      </c>
      <c r="B153" s="14">
        <v>13520051</v>
      </c>
      <c r="C153" s="13" t="s">
        <v>176</v>
      </c>
      <c r="D153" s="15" t="s">
        <v>4</v>
      </c>
      <c r="E153" s="85">
        <v>98</v>
      </c>
      <c r="F153" s="85">
        <f>VLOOKUP(B153,Summary_Nilai_Tugas!$B$2:$I$172,5,FALSE)</f>
        <v>101.6</v>
      </c>
      <c r="G153" s="85">
        <f>VLOOKUP(B153,Summary_Nilai_Tugas!$B$2:$I$172,7,FALSE)</f>
        <v>100</v>
      </c>
      <c r="H153" s="91">
        <f t="shared" si="9"/>
        <v>99.866666666666674</v>
      </c>
      <c r="I153" s="85">
        <f>VLOOKUP(B153,Summary_Nilai_Tugas!$B$2:$I$172,4,FALSE)</f>
        <v>105</v>
      </c>
      <c r="J153" s="85">
        <f>VLOOKUP(B153,Summary_Nilai_Tugas!$B$2:$I$172,6,FALSE)</f>
        <v>95</v>
      </c>
      <c r="K153" s="85">
        <f>VLOOKUP(B153,Summary_Nilai_Tugas!$B$2:$I$172,8,FALSE)</f>
        <v>107</v>
      </c>
      <c r="L153" s="92">
        <f t="shared" si="10"/>
        <v>102.33333333333333</v>
      </c>
      <c r="M153" s="102">
        <v>77</v>
      </c>
      <c r="N153" s="94">
        <f>VLOOKUP(B153,UAS_IF2211!$B$6:$S$176,18,FALSE)</f>
        <v>81.5</v>
      </c>
      <c r="O153" s="97"/>
      <c r="P153" s="101">
        <v>85</v>
      </c>
      <c r="Q153" s="103">
        <v>28</v>
      </c>
      <c r="R153" s="98">
        <f t="shared" si="11"/>
        <v>100</v>
      </c>
      <c r="S153" s="99">
        <f t="shared" si="12"/>
        <v>88.796250000000001</v>
      </c>
      <c r="T153" s="89" t="s">
        <v>13</v>
      </c>
      <c r="U153" s="75" t="str">
        <f>VLOOKUP(S153,$T$4:$U$10,2)</f>
        <v>A</v>
      </c>
      <c r="V153" s="16" t="s">
        <v>176</v>
      </c>
      <c r="W153" s="14">
        <v>13520051</v>
      </c>
      <c r="X153" s="14">
        <v>19</v>
      </c>
      <c r="Y153" s="2"/>
    </row>
    <row r="154" spans="1:25" ht="14.5" x14ac:dyDescent="0.35">
      <c r="A154" s="14">
        <v>20</v>
      </c>
      <c r="B154" s="14">
        <v>13520054</v>
      </c>
      <c r="C154" s="13" t="s">
        <v>177</v>
      </c>
      <c r="D154" s="15" t="s">
        <v>4</v>
      </c>
      <c r="E154" s="85">
        <f>VLOOKUP(B154,Summary_Nilai_Tugas!$B$2:$I$172,3,FALSE)</f>
        <v>100</v>
      </c>
      <c r="F154" s="85">
        <f>VLOOKUP(B154,Summary_Nilai_Tugas!$B$2:$I$172,5,FALSE)</f>
        <v>104.6</v>
      </c>
      <c r="G154" s="85">
        <f>VLOOKUP(B154,Summary_Nilai_Tugas!$B$2:$I$172,7,FALSE)</f>
        <v>110</v>
      </c>
      <c r="H154" s="91">
        <f t="shared" si="9"/>
        <v>104.86666666666667</v>
      </c>
      <c r="I154" s="85">
        <f>VLOOKUP(B154,Summary_Nilai_Tugas!$B$2:$I$172,4,FALSE)</f>
        <v>106</v>
      </c>
      <c r="J154" s="85">
        <f>VLOOKUP(B154,Summary_Nilai_Tugas!$B$2:$I$172,6,FALSE)</f>
        <v>103</v>
      </c>
      <c r="K154" s="85">
        <f>VLOOKUP(B154,Summary_Nilai_Tugas!$B$2:$I$172,8,FALSE)</f>
        <v>112</v>
      </c>
      <c r="L154" s="92">
        <f t="shared" si="10"/>
        <v>107</v>
      </c>
      <c r="M154" s="102">
        <v>77</v>
      </c>
      <c r="N154" s="94">
        <f>VLOOKUP(B154,UAS_IF2211!$B$6:$S$176,18,FALSE)</f>
        <v>63</v>
      </c>
      <c r="O154" s="97"/>
      <c r="P154" s="101">
        <v>85</v>
      </c>
      <c r="Q154" s="103">
        <v>25</v>
      </c>
      <c r="R154" s="98">
        <f t="shared" si="11"/>
        <v>89.285714285714292</v>
      </c>
      <c r="S154" s="99">
        <f t="shared" si="12"/>
        <v>85.605476190476196</v>
      </c>
      <c r="T154" s="89" t="s">
        <v>11</v>
      </c>
      <c r="U154" s="75" t="str">
        <f>VLOOKUP(S154,$T$4:$U$10,2)</f>
        <v>A</v>
      </c>
      <c r="V154" s="16" t="s">
        <v>177</v>
      </c>
      <c r="W154" s="14">
        <v>13520054</v>
      </c>
      <c r="X154" s="14">
        <v>20</v>
      </c>
      <c r="Y154" s="2"/>
    </row>
    <row r="155" spans="1:25" ht="14.5" x14ac:dyDescent="0.35">
      <c r="A155" s="14">
        <v>21</v>
      </c>
      <c r="B155" s="14">
        <v>13520057</v>
      </c>
      <c r="C155" s="13" t="s">
        <v>178</v>
      </c>
      <c r="D155" s="15" t="s">
        <v>4</v>
      </c>
      <c r="E155" s="85">
        <f>VLOOKUP(B155,Summary_Nilai_Tugas!$B$2:$I$172,3,FALSE)</f>
        <v>96</v>
      </c>
      <c r="F155" s="85">
        <f>VLOOKUP(B155,Summary_Nilai_Tugas!$B$2:$I$172,5,FALSE)</f>
        <v>101.2</v>
      </c>
      <c r="G155" s="85">
        <f>VLOOKUP(B155,Summary_Nilai_Tugas!$B$2:$I$172,7,FALSE)</f>
        <v>90</v>
      </c>
      <c r="H155" s="91">
        <f t="shared" si="9"/>
        <v>95.733333333333334</v>
      </c>
      <c r="I155" s="85">
        <f>VLOOKUP(B155,Summary_Nilai_Tugas!$B$2:$I$172,4,FALSE)</f>
        <v>105</v>
      </c>
      <c r="J155" s="85">
        <f>VLOOKUP(B155,Summary_Nilai_Tugas!$B$2:$I$172,6,FALSE)</f>
        <v>104</v>
      </c>
      <c r="K155" s="85">
        <f>VLOOKUP(B155,Summary_Nilai_Tugas!$B$2:$I$172,8,FALSE)</f>
        <v>106</v>
      </c>
      <c r="L155" s="92">
        <f t="shared" si="10"/>
        <v>105</v>
      </c>
      <c r="M155" s="102">
        <v>78</v>
      </c>
      <c r="N155" s="94">
        <f>VLOOKUP(B155,UAS_IF2211!$B$6:$S$176,18,FALSE)</f>
        <v>78.5</v>
      </c>
      <c r="O155" s="97"/>
      <c r="P155" s="101">
        <v>85</v>
      </c>
      <c r="Q155" s="103">
        <v>28</v>
      </c>
      <c r="R155" s="98">
        <f t="shared" si="11"/>
        <v>100</v>
      </c>
      <c r="S155" s="99">
        <f t="shared" si="12"/>
        <v>87.977916666666673</v>
      </c>
      <c r="T155" s="89" t="s">
        <v>13</v>
      </c>
      <c r="U155" s="75" t="str">
        <f>VLOOKUP(S155,$T$4:$U$10,2)</f>
        <v>A</v>
      </c>
      <c r="V155" s="16" t="s">
        <v>178</v>
      </c>
      <c r="W155" s="14">
        <v>13520057</v>
      </c>
      <c r="X155" s="14">
        <v>21</v>
      </c>
      <c r="Y155" s="2"/>
    </row>
    <row r="156" spans="1:25" ht="14.5" x14ac:dyDescent="0.35">
      <c r="A156" s="14">
        <v>22</v>
      </c>
      <c r="B156" s="14">
        <v>13520060</v>
      </c>
      <c r="C156" s="13" t="s">
        <v>179</v>
      </c>
      <c r="D156" s="15" t="s">
        <v>4</v>
      </c>
      <c r="E156" s="85">
        <f>VLOOKUP(B156,Summary_Nilai_Tugas!$B$2:$I$172,3,FALSE)</f>
        <v>97</v>
      </c>
      <c r="F156" s="85">
        <f>VLOOKUP(B156,Summary_Nilai_Tugas!$B$2:$I$172,5,FALSE)</f>
        <v>103.6</v>
      </c>
      <c r="G156" s="85">
        <f>VLOOKUP(B156,Summary_Nilai_Tugas!$B$2:$I$172,7,FALSE)</f>
        <v>95</v>
      </c>
      <c r="H156" s="91">
        <f t="shared" si="9"/>
        <v>98.533333333333346</v>
      </c>
      <c r="I156" s="85">
        <f>VLOOKUP(B156,Summary_Nilai_Tugas!$B$2:$I$172,4,FALSE)</f>
        <v>110</v>
      </c>
      <c r="J156" s="85">
        <f>VLOOKUP(B156,Summary_Nilai_Tugas!$B$2:$I$172,6,FALSE)</f>
        <v>108</v>
      </c>
      <c r="K156" s="85">
        <f>VLOOKUP(B156,Summary_Nilai_Tugas!$B$2:$I$172,8,FALSE)</f>
        <v>105</v>
      </c>
      <c r="L156" s="92">
        <f t="shared" si="10"/>
        <v>107.66666666666667</v>
      </c>
      <c r="M156" s="102">
        <v>60</v>
      </c>
      <c r="N156" s="94">
        <f>VLOOKUP(B156,UAS_IF2211!$B$6:$S$176,18,FALSE)</f>
        <v>50.5</v>
      </c>
      <c r="O156" s="97"/>
      <c r="P156" s="101">
        <v>0</v>
      </c>
      <c r="Q156" s="103">
        <v>28</v>
      </c>
      <c r="R156" s="98">
        <f t="shared" si="11"/>
        <v>100</v>
      </c>
      <c r="S156" s="99">
        <f t="shared" si="12"/>
        <v>72.746250000000003</v>
      </c>
      <c r="T156" s="89" t="s">
        <v>9</v>
      </c>
      <c r="U156" s="75" t="str">
        <f>VLOOKUP(S156,$T$4:$U$10,2)</f>
        <v>B</v>
      </c>
      <c r="V156" s="16" t="s">
        <v>179</v>
      </c>
      <c r="W156" s="14">
        <v>13520060</v>
      </c>
      <c r="X156" s="14">
        <v>22</v>
      </c>
      <c r="Y156" s="2"/>
    </row>
    <row r="157" spans="1:25" ht="14.5" x14ac:dyDescent="0.35">
      <c r="A157" s="14">
        <v>23</v>
      </c>
      <c r="B157" s="14">
        <v>13520063</v>
      </c>
      <c r="C157" s="13" t="s">
        <v>180</v>
      </c>
      <c r="D157" s="15" t="s">
        <v>4</v>
      </c>
      <c r="E157" s="85">
        <f>VLOOKUP(B157,Summary_Nilai_Tugas!$B$2:$I$172,3,FALSE)</f>
        <v>96</v>
      </c>
      <c r="F157" s="85">
        <f>VLOOKUP(B157,Summary_Nilai_Tugas!$B$2:$I$172,5,FALSE)</f>
        <v>47</v>
      </c>
      <c r="G157" s="85">
        <f>VLOOKUP(B157,Summary_Nilai_Tugas!$B$2:$I$172,7,FALSE)</f>
        <v>77</v>
      </c>
      <c r="H157" s="91">
        <f t="shared" si="9"/>
        <v>73.333333333333329</v>
      </c>
      <c r="I157" s="85">
        <f>VLOOKUP(B157,Summary_Nilai_Tugas!$B$2:$I$172,4,FALSE)</f>
        <v>93</v>
      </c>
      <c r="J157" s="85">
        <f>VLOOKUP(B157,Summary_Nilai_Tugas!$B$2:$I$172,6,FALSE)</f>
        <v>100</v>
      </c>
      <c r="K157" s="85">
        <f>VLOOKUP(B157,Summary_Nilai_Tugas!$B$2:$I$172,8,FALSE)</f>
        <v>75</v>
      </c>
      <c r="L157" s="92">
        <f t="shared" si="10"/>
        <v>89.333333333333329</v>
      </c>
      <c r="M157" s="102">
        <v>73</v>
      </c>
      <c r="N157" s="94">
        <f>VLOOKUP(B157,UAS_IF2211!$B$6:$S$176,18,FALSE)</f>
        <v>69.5</v>
      </c>
      <c r="O157" s="97"/>
      <c r="P157" s="101">
        <v>85</v>
      </c>
      <c r="Q157" s="103">
        <v>26</v>
      </c>
      <c r="R157" s="98">
        <f t="shared" si="11"/>
        <v>92.857142857142861</v>
      </c>
      <c r="S157" s="99">
        <f t="shared" si="12"/>
        <v>76.511011904761901</v>
      </c>
      <c r="T157" s="89" t="s">
        <v>11</v>
      </c>
      <c r="U157" s="75" t="str">
        <f>VLOOKUP(S157,$T$4:$U$10,2)</f>
        <v>AB</v>
      </c>
      <c r="V157" s="16" t="s">
        <v>180</v>
      </c>
      <c r="W157" s="14">
        <v>13520063</v>
      </c>
      <c r="X157" s="14">
        <v>23</v>
      </c>
      <c r="Y157" s="2"/>
    </row>
    <row r="158" spans="1:25" ht="14.5" x14ac:dyDescent="0.35">
      <c r="A158" s="14">
        <v>24</v>
      </c>
      <c r="B158" s="14">
        <v>13520066</v>
      </c>
      <c r="C158" s="13" t="s">
        <v>181</v>
      </c>
      <c r="D158" s="15" t="s">
        <v>4</v>
      </c>
      <c r="E158" s="85">
        <f>VLOOKUP(B158,Summary_Nilai_Tugas!$B$2:$I$172,3,FALSE)</f>
        <v>100</v>
      </c>
      <c r="F158" s="85">
        <f>VLOOKUP(B158,Summary_Nilai_Tugas!$B$2:$I$172,5,FALSE)</f>
        <v>105</v>
      </c>
      <c r="G158" s="85">
        <f>VLOOKUP(B158,Summary_Nilai_Tugas!$B$2:$I$172,7,FALSE)</f>
        <v>100</v>
      </c>
      <c r="H158" s="91">
        <f t="shared" si="9"/>
        <v>101.66666666666667</v>
      </c>
      <c r="I158" s="85">
        <f>VLOOKUP(B158,Summary_Nilai_Tugas!$B$2:$I$172,4,FALSE)</f>
        <v>109</v>
      </c>
      <c r="J158" s="85">
        <f>VLOOKUP(B158,Summary_Nilai_Tugas!$B$2:$I$172,6,FALSE)</f>
        <v>101</v>
      </c>
      <c r="K158" s="85">
        <f>VLOOKUP(B158,Summary_Nilai_Tugas!$B$2:$I$172,8,FALSE)</f>
        <v>107</v>
      </c>
      <c r="L158" s="92">
        <f t="shared" si="10"/>
        <v>105.66666666666667</v>
      </c>
      <c r="M158" s="102">
        <v>87.5</v>
      </c>
      <c r="N158" s="94">
        <f>VLOOKUP(B158,UAS_IF2211!$B$6:$S$176,18,FALSE)</f>
        <v>63.5</v>
      </c>
      <c r="O158" s="97"/>
      <c r="P158" s="101">
        <v>85</v>
      </c>
      <c r="Q158" s="103">
        <v>28</v>
      </c>
      <c r="R158" s="98">
        <f t="shared" si="11"/>
        <v>100</v>
      </c>
      <c r="S158" s="99">
        <f t="shared" si="12"/>
        <v>87.854166666666671</v>
      </c>
      <c r="T158" s="89" t="s">
        <v>13</v>
      </c>
      <c r="U158" s="75" t="str">
        <f>VLOOKUP(S158,$T$4:$U$10,2)</f>
        <v>A</v>
      </c>
      <c r="V158" s="16" t="s">
        <v>181</v>
      </c>
      <c r="W158" s="14">
        <v>13520066</v>
      </c>
      <c r="X158" s="14">
        <v>24</v>
      </c>
      <c r="Y158" s="2"/>
    </row>
    <row r="159" spans="1:25" ht="14.5" x14ac:dyDescent="0.35">
      <c r="A159" s="14">
        <v>25</v>
      </c>
      <c r="B159" s="14">
        <v>13520069</v>
      </c>
      <c r="C159" s="13" t="s">
        <v>182</v>
      </c>
      <c r="D159" s="15" t="s">
        <v>4</v>
      </c>
      <c r="E159" s="85">
        <f>VLOOKUP(B159,Summary_Nilai_Tugas!$B$2:$I$172,3,FALSE)</f>
        <v>99</v>
      </c>
      <c r="F159" s="85">
        <f>VLOOKUP(B159,Summary_Nilai_Tugas!$B$2:$I$172,5,FALSE)</f>
        <v>105</v>
      </c>
      <c r="G159" s="85">
        <f>VLOOKUP(B159,Summary_Nilai_Tugas!$B$2:$I$172,7,FALSE)</f>
        <v>105</v>
      </c>
      <c r="H159" s="91">
        <f t="shared" si="9"/>
        <v>103</v>
      </c>
      <c r="I159" s="85">
        <f>VLOOKUP(B159,Summary_Nilai_Tugas!$B$2:$I$172,4,FALSE)</f>
        <v>105</v>
      </c>
      <c r="J159" s="85">
        <f>VLOOKUP(B159,Summary_Nilai_Tugas!$B$2:$I$172,6,FALSE)</f>
        <v>91</v>
      </c>
      <c r="K159" s="85">
        <f>VLOOKUP(B159,Summary_Nilai_Tugas!$B$2:$I$172,8,FALSE)</f>
        <v>112</v>
      </c>
      <c r="L159" s="92">
        <f t="shared" si="10"/>
        <v>102.66666666666667</v>
      </c>
      <c r="M159" s="102">
        <v>61</v>
      </c>
      <c r="N159" s="94">
        <f>VLOOKUP(B159,UAS_IF2211!$B$6:$S$176,18,FALSE)</f>
        <v>38</v>
      </c>
      <c r="O159" s="97"/>
      <c r="P159" s="101">
        <v>80</v>
      </c>
      <c r="Q159" s="103">
        <v>28</v>
      </c>
      <c r="R159" s="98">
        <f t="shared" si="11"/>
        <v>100</v>
      </c>
      <c r="S159" s="99">
        <f t="shared" si="12"/>
        <v>73.620833333333337</v>
      </c>
      <c r="T159" s="89" t="s">
        <v>11</v>
      </c>
      <c r="U159" s="75" t="str">
        <f>VLOOKUP(S159,$T$4:$U$10,2)</f>
        <v>B</v>
      </c>
      <c r="V159" s="16" t="s">
        <v>182</v>
      </c>
      <c r="W159" s="14">
        <v>13520069</v>
      </c>
      <c r="X159" s="14">
        <v>25</v>
      </c>
      <c r="Y159" s="2"/>
    </row>
    <row r="160" spans="1:25" ht="14.5" x14ac:dyDescent="0.35">
      <c r="A160" s="14">
        <v>26</v>
      </c>
      <c r="B160" s="14">
        <v>13520072</v>
      </c>
      <c r="C160" s="13" t="s">
        <v>183</v>
      </c>
      <c r="D160" s="15" t="s">
        <v>4</v>
      </c>
      <c r="E160" s="85">
        <f>VLOOKUP(B160,Summary_Nilai_Tugas!$B$2:$I$172,3,FALSE)</f>
        <v>98</v>
      </c>
      <c r="F160" s="85">
        <f>VLOOKUP(B160,Summary_Nilai_Tugas!$B$2:$I$172,5,FALSE)</f>
        <v>105</v>
      </c>
      <c r="G160" s="85">
        <f>VLOOKUP(B160,Summary_Nilai_Tugas!$B$2:$I$172,7,FALSE)</f>
        <v>95</v>
      </c>
      <c r="H160" s="91">
        <f t="shared" si="9"/>
        <v>99.333333333333329</v>
      </c>
      <c r="I160" s="85">
        <f>VLOOKUP(B160,Summary_Nilai_Tugas!$B$2:$I$172,4,FALSE)</f>
        <v>103</v>
      </c>
      <c r="J160" s="85">
        <f>VLOOKUP(B160,Summary_Nilai_Tugas!$B$2:$I$172,6,FALSE)</f>
        <v>100</v>
      </c>
      <c r="K160" s="85">
        <f>VLOOKUP(B160,Summary_Nilai_Tugas!$B$2:$I$172,8,FALSE)</f>
        <v>106</v>
      </c>
      <c r="L160" s="92">
        <f t="shared" si="10"/>
        <v>103</v>
      </c>
      <c r="M160" s="102">
        <v>81</v>
      </c>
      <c r="N160" s="94">
        <f>VLOOKUP(B160,UAS_IF2211!$B$6:$S$176,18,FALSE)</f>
        <v>58</v>
      </c>
      <c r="O160" s="97"/>
      <c r="P160" s="101">
        <v>85</v>
      </c>
      <c r="Q160" s="103">
        <v>27</v>
      </c>
      <c r="R160" s="98">
        <f t="shared" si="11"/>
        <v>96.428571428571431</v>
      </c>
      <c r="S160" s="99">
        <f t="shared" si="12"/>
        <v>83.614880952380972</v>
      </c>
      <c r="T160" s="89" t="s">
        <v>13</v>
      </c>
      <c r="U160" s="75" t="str">
        <f>VLOOKUP(S160,$T$4:$U$10,2)</f>
        <v>A</v>
      </c>
      <c r="V160" s="16" t="s">
        <v>183</v>
      </c>
      <c r="W160" s="14">
        <v>13520072</v>
      </c>
      <c r="X160" s="14">
        <v>26</v>
      </c>
      <c r="Y160" s="2"/>
    </row>
    <row r="161" spans="1:25" ht="14.5" x14ac:dyDescent="0.35">
      <c r="A161" s="14">
        <v>27</v>
      </c>
      <c r="B161" s="14">
        <v>13520075</v>
      </c>
      <c r="C161" s="13" t="s">
        <v>184</v>
      </c>
      <c r="D161" s="15" t="s">
        <v>4</v>
      </c>
      <c r="E161" s="85">
        <f>VLOOKUP(B161,Summary_Nilai_Tugas!$B$2:$I$172,3,FALSE)</f>
        <v>97</v>
      </c>
      <c r="F161" s="85">
        <f>VLOOKUP(B161,Summary_Nilai_Tugas!$B$2:$I$172,5,FALSE)</f>
        <v>102</v>
      </c>
      <c r="G161" s="85">
        <f>VLOOKUP(B161,Summary_Nilai_Tugas!$B$2:$I$172,7,FALSE)</f>
        <v>95</v>
      </c>
      <c r="H161" s="91">
        <f t="shared" si="9"/>
        <v>98</v>
      </c>
      <c r="I161" s="85">
        <f>VLOOKUP(B161,Summary_Nilai_Tugas!$B$2:$I$172,4,FALSE)</f>
        <v>110</v>
      </c>
      <c r="J161" s="85">
        <f>VLOOKUP(B161,Summary_Nilai_Tugas!$B$2:$I$172,6,FALSE)</f>
        <v>102</v>
      </c>
      <c r="K161" s="85">
        <f>VLOOKUP(B161,Summary_Nilai_Tugas!$B$2:$I$172,8,FALSE)</f>
        <v>112</v>
      </c>
      <c r="L161" s="92">
        <f t="shared" si="10"/>
        <v>108</v>
      </c>
      <c r="M161" s="102">
        <v>68</v>
      </c>
      <c r="N161" s="94">
        <f>VLOOKUP(B161,UAS_IF2211!$B$6:$S$176,18,FALSE)</f>
        <v>59.5</v>
      </c>
      <c r="O161" s="97"/>
      <c r="P161" s="101">
        <v>85</v>
      </c>
      <c r="Q161" s="103">
        <v>27</v>
      </c>
      <c r="R161" s="98">
        <f t="shared" si="11"/>
        <v>96.428571428571431</v>
      </c>
      <c r="S161" s="99">
        <f t="shared" si="12"/>
        <v>81.329464285714295</v>
      </c>
      <c r="T161" s="89" t="s">
        <v>13</v>
      </c>
      <c r="U161" s="75" t="str">
        <f>VLOOKUP(S161,$T$4:$U$10,2)</f>
        <v>AB</v>
      </c>
      <c r="V161" s="16" t="s">
        <v>184</v>
      </c>
      <c r="W161" s="14">
        <v>13520075</v>
      </c>
      <c r="X161" s="14">
        <v>27</v>
      </c>
      <c r="Y161" s="2"/>
    </row>
    <row r="162" spans="1:25" ht="14.5" x14ac:dyDescent="0.35">
      <c r="A162" s="14">
        <v>28</v>
      </c>
      <c r="B162" s="14">
        <v>13520078</v>
      </c>
      <c r="C162" s="13" t="s">
        <v>185</v>
      </c>
      <c r="D162" s="15" t="s">
        <v>4</v>
      </c>
      <c r="E162" s="85">
        <f>VLOOKUP(B162,Summary_Nilai_Tugas!$B$2:$I$172,3,FALSE)</f>
        <v>99</v>
      </c>
      <c r="F162" s="85">
        <f>VLOOKUP(B162,Summary_Nilai_Tugas!$B$2:$I$172,5,FALSE)</f>
        <v>102</v>
      </c>
      <c r="G162" s="85">
        <f>VLOOKUP(B162,Summary_Nilai_Tugas!$B$2:$I$172,7,FALSE)</f>
        <v>100</v>
      </c>
      <c r="H162" s="91">
        <f t="shared" si="9"/>
        <v>100.33333333333333</v>
      </c>
      <c r="I162" s="85">
        <f>VLOOKUP(B162,Summary_Nilai_Tugas!$B$2:$I$172,4,FALSE)</f>
        <v>110</v>
      </c>
      <c r="J162" s="85">
        <f>VLOOKUP(B162,Summary_Nilai_Tugas!$B$2:$I$172,6,FALSE)</f>
        <v>110</v>
      </c>
      <c r="K162" s="85">
        <f>VLOOKUP(B162,Summary_Nilai_Tugas!$B$2:$I$172,8,FALSE)</f>
        <v>115</v>
      </c>
      <c r="L162" s="92">
        <f t="shared" si="10"/>
        <v>111.66666666666667</v>
      </c>
      <c r="M162" s="102">
        <v>54.5</v>
      </c>
      <c r="N162" s="94">
        <f>VLOOKUP(B162,UAS_IF2211!$B$6:$S$176,18,FALSE)</f>
        <v>66</v>
      </c>
      <c r="O162" s="97"/>
      <c r="P162" s="101">
        <v>90</v>
      </c>
      <c r="Q162" s="103">
        <v>28</v>
      </c>
      <c r="R162" s="98">
        <f t="shared" si="11"/>
        <v>100</v>
      </c>
      <c r="S162" s="99">
        <f t="shared" si="12"/>
        <v>81.03125</v>
      </c>
      <c r="T162" s="89" t="s">
        <v>11</v>
      </c>
      <c r="U162" s="75" t="str">
        <f>VLOOKUP(S162,$T$4:$U$10,2)</f>
        <v>AB</v>
      </c>
      <c r="V162" s="16" t="s">
        <v>185</v>
      </c>
      <c r="W162" s="14">
        <v>13520078</v>
      </c>
      <c r="X162" s="14">
        <v>28</v>
      </c>
      <c r="Y162" s="2"/>
    </row>
    <row r="163" spans="1:25" ht="14.5" x14ac:dyDescent="0.35">
      <c r="A163" s="14">
        <v>29</v>
      </c>
      <c r="B163" s="14">
        <v>13520081</v>
      </c>
      <c r="C163" s="13" t="s">
        <v>186</v>
      </c>
      <c r="D163" s="15" t="s">
        <v>4</v>
      </c>
      <c r="E163" s="85">
        <f>VLOOKUP(B163,Summary_Nilai_Tugas!$B$2:$I$172,3,FALSE)</f>
        <v>100</v>
      </c>
      <c r="F163" s="85">
        <f>VLOOKUP(B163,Summary_Nilai_Tugas!$B$2:$I$172,5,FALSE)</f>
        <v>103</v>
      </c>
      <c r="G163" s="85">
        <f>VLOOKUP(B163,Summary_Nilai_Tugas!$B$2:$I$172,7,FALSE)</f>
        <v>100</v>
      </c>
      <c r="H163" s="91">
        <f t="shared" si="9"/>
        <v>101</v>
      </c>
      <c r="I163" s="85">
        <f>VLOOKUP(B163,Summary_Nilai_Tugas!$B$2:$I$172,4,FALSE)</f>
        <v>110</v>
      </c>
      <c r="J163" s="85">
        <f>VLOOKUP(B163,Summary_Nilai_Tugas!$B$2:$I$172,6,FALSE)</f>
        <v>100</v>
      </c>
      <c r="K163" s="85">
        <f>VLOOKUP(B163,Summary_Nilai_Tugas!$B$2:$I$172,8,FALSE)</f>
        <v>112</v>
      </c>
      <c r="L163" s="92">
        <f t="shared" si="10"/>
        <v>107.33333333333333</v>
      </c>
      <c r="M163" s="102">
        <v>76</v>
      </c>
      <c r="N163" s="94">
        <f>VLOOKUP(B163,UAS_IF2211!$B$6:$S$176,18,FALSE)</f>
        <v>58</v>
      </c>
      <c r="O163" s="97"/>
      <c r="P163" s="101">
        <v>80</v>
      </c>
      <c r="Q163" s="103">
        <v>25</v>
      </c>
      <c r="R163" s="98">
        <f t="shared" si="11"/>
        <v>89.285714285714292</v>
      </c>
      <c r="S163" s="99">
        <f t="shared" si="12"/>
        <v>83.07380952380953</v>
      </c>
      <c r="T163" s="89" t="s">
        <v>13</v>
      </c>
      <c r="U163" s="75" t="str">
        <f>VLOOKUP(S163,$T$4:$U$10,2)</f>
        <v>A</v>
      </c>
      <c r="V163" s="16" t="s">
        <v>186</v>
      </c>
      <c r="W163" s="14">
        <v>13520081</v>
      </c>
      <c r="X163" s="14">
        <v>29</v>
      </c>
      <c r="Y163" s="2"/>
    </row>
    <row r="164" spans="1:25" ht="14.5" x14ac:dyDescent="0.35">
      <c r="A164" s="14">
        <v>30</v>
      </c>
      <c r="B164" s="14">
        <v>13520084</v>
      </c>
      <c r="C164" s="13" t="s">
        <v>187</v>
      </c>
      <c r="D164" s="15" t="s">
        <v>4</v>
      </c>
      <c r="E164" s="85">
        <f>VLOOKUP(B164,Summary_Nilai_Tugas!$B$2:$I$172,3,FALSE)</f>
        <v>98</v>
      </c>
      <c r="F164" s="85">
        <f>VLOOKUP(B164,Summary_Nilai_Tugas!$B$2:$I$172,5,FALSE)</f>
        <v>104</v>
      </c>
      <c r="G164" s="85">
        <f>VLOOKUP(B164,Summary_Nilai_Tugas!$B$2:$I$172,7,FALSE)</f>
        <v>100</v>
      </c>
      <c r="H164" s="91">
        <f t="shared" si="9"/>
        <v>100.66666666666667</v>
      </c>
      <c r="I164" s="85">
        <f>VLOOKUP(B164,Summary_Nilai_Tugas!$B$2:$I$172,4,FALSE)</f>
        <v>109</v>
      </c>
      <c r="J164" s="85">
        <f>VLOOKUP(B164,Summary_Nilai_Tugas!$B$2:$I$172,6,FALSE)</f>
        <v>98</v>
      </c>
      <c r="K164" s="85">
        <f>VLOOKUP(B164,Summary_Nilai_Tugas!$B$2:$I$172,8,FALSE)</f>
        <v>106</v>
      </c>
      <c r="L164" s="92">
        <f t="shared" si="10"/>
        <v>104.33333333333333</v>
      </c>
      <c r="M164" s="102">
        <v>74</v>
      </c>
      <c r="N164" s="94">
        <f>VLOOKUP(B164,UAS_IF2211!$B$6:$S$176,18,FALSE)</f>
        <v>82.5</v>
      </c>
      <c r="O164" s="97"/>
      <c r="P164" s="101">
        <v>85</v>
      </c>
      <c r="Q164" s="103">
        <v>25</v>
      </c>
      <c r="R164" s="98">
        <f t="shared" si="11"/>
        <v>89.285714285714292</v>
      </c>
      <c r="S164" s="99">
        <f t="shared" si="12"/>
        <v>88.563392857142858</v>
      </c>
      <c r="T164" s="89" t="s">
        <v>13</v>
      </c>
      <c r="U164" s="75" t="str">
        <f>VLOOKUP(S164,$T$4:$U$10,2)</f>
        <v>A</v>
      </c>
      <c r="V164" s="16" t="s">
        <v>187</v>
      </c>
      <c r="W164" s="14">
        <v>13520084</v>
      </c>
      <c r="X164" s="14">
        <v>30</v>
      </c>
      <c r="Y164" s="2"/>
    </row>
    <row r="165" spans="1:25" ht="14.5" x14ac:dyDescent="0.35">
      <c r="A165" s="14">
        <v>31</v>
      </c>
      <c r="B165" s="14">
        <v>13520087</v>
      </c>
      <c r="C165" s="13" t="s">
        <v>188</v>
      </c>
      <c r="D165" s="15" t="s">
        <v>4</v>
      </c>
      <c r="E165" s="85">
        <f>VLOOKUP(B165,Summary_Nilai_Tugas!$B$2:$I$172,3,FALSE)</f>
        <v>97</v>
      </c>
      <c r="F165" s="85">
        <f>VLOOKUP(B165,Summary_Nilai_Tugas!$B$2:$I$172,5,FALSE)</f>
        <v>105</v>
      </c>
      <c r="G165" s="85">
        <f>VLOOKUP(B165,Summary_Nilai_Tugas!$B$2:$I$172,7,FALSE)</f>
        <v>105</v>
      </c>
      <c r="H165" s="91">
        <f t="shared" si="9"/>
        <v>102.33333333333333</v>
      </c>
      <c r="I165" s="85">
        <f>VLOOKUP(B165,Summary_Nilai_Tugas!$B$2:$I$172,4,FALSE)</f>
        <v>105</v>
      </c>
      <c r="J165" s="85">
        <f>VLOOKUP(B165,Summary_Nilai_Tugas!$B$2:$I$172,6,FALSE)</f>
        <v>97</v>
      </c>
      <c r="K165" s="85">
        <f>VLOOKUP(B165,Summary_Nilai_Tugas!$B$2:$I$172,8,FALSE)</f>
        <v>110</v>
      </c>
      <c r="L165" s="92">
        <f t="shared" si="10"/>
        <v>104</v>
      </c>
      <c r="M165" s="102">
        <v>86</v>
      </c>
      <c r="N165" s="94">
        <f>VLOOKUP(B165,UAS_IF2211!$B$6:$S$176,18,FALSE)</f>
        <v>63.5</v>
      </c>
      <c r="O165" s="97"/>
      <c r="P165" s="101">
        <v>85</v>
      </c>
      <c r="Q165" s="103">
        <v>27</v>
      </c>
      <c r="R165" s="98">
        <f t="shared" si="11"/>
        <v>96.428571428571431</v>
      </c>
      <c r="S165" s="99">
        <f t="shared" si="12"/>
        <v>87.171130952380963</v>
      </c>
      <c r="T165" s="89" t="s">
        <v>13</v>
      </c>
      <c r="U165" s="75" t="str">
        <f>VLOOKUP(S165,$T$4:$U$10,2)</f>
        <v>A</v>
      </c>
      <c r="V165" s="16" t="s">
        <v>188</v>
      </c>
      <c r="W165" s="14">
        <v>13520087</v>
      </c>
      <c r="X165" s="14">
        <v>31</v>
      </c>
      <c r="Y165" s="2"/>
    </row>
    <row r="166" spans="1:25" ht="14.5" x14ac:dyDescent="0.35">
      <c r="A166" s="14">
        <v>32</v>
      </c>
      <c r="B166" s="14">
        <v>13520090</v>
      </c>
      <c r="C166" s="13" t="s">
        <v>189</v>
      </c>
      <c r="D166" s="15" t="s">
        <v>4</v>
      </c>
      <c r="E166" s="85">
        <f>VLOOKUP(B166,Summary_Nilai_Tugas!$B$2:$I$172,3,FALSE)</f>
        <v>94</v>
      </c>
      <c r="F166" s="85">
        <f>VLOOKUP(B166,Summary_Nilai_Tugas!$B$2:$I$172,5,FALSE)</f>
        <v>95</v>
      </c>
      <c r="G166" s="85">
        <f>VLOOKUP(B166,Summary_Nilai_Tugas!$B$2:$I$172,7,FALSE)</f>
        <v>94</v>
      </c>
      <c r="H166" s="91">
        <f t="shared" si="9"/>
        <v>94.333333333333329</v>
      </c>
      <c r="I166" s="85">
        <f>VLOOKUP(B166,Summary_Nilai_Tugas!$B$2:$I$172,4,FALSE)</f>
        <v>103</v>
      </c>
      <c r="J166" s="85">
        <f>VLOOKUP(B166,Summary_Nilai_Tugas!$B$2:$I$172,6,FALSE)</f>
        <v>106</v>
      </c>
      <c r="K166" s="85">
        <f>VLOOKUP(B166,Summary_Nilai_Tugas!$B$2:$I$172,8,FALSE)</f>
        <v>87</v>
      </c>
      <c r="L166" s="92">
        <f t="shared" si="10"/>
        <v>98.666666666666671</v>
      </c>
      <c r="M166" s="102">
        <v>84.5</v>
      </c>
      <c r="N166" s="94">
        <f>VLOOKUP(B166,UAS_IF2211!$B$6:$S$176,18,FALSE)</f>
        <v>62</v>
      </c>
      <c r="O166" s="97"/>
      <c r="P166" s="101">
        <v>85</v>
      </c>
      <c r="Q166" s="103">
        <v>25</v>
      </c>
      <c r="R166" s="98">
        <f t="shared" si="11"/>
        <v>89.285714285714292</v>
      </c>
      <c r="S166" s="99">
        <f t="shared" si="12"/>
        <v>83.538392857142867</v>
      </c>
      <c r="T166" s="89" t="s">
        <v>13</v>
      </c>
      <c r="U166" s="75" t="str">
        <f>VLOOKUP(S166,$T$4:$U$10,2)</f>
        <v>A</v>
      </c>
      <c r="V166" s="16" t="s">
        <v>189</v>
      </c>
      <c r="W166" s="14">
        <v>13520090</v>
      </c>
      <c r="X166" s="14">
        <v>32</v>
      </c>
      <c r="Y166" s="2"/>
    </row>
    <row r="167" spans="1:25" ht="14.5" x14ac:dyDescent="0.35">
      <c r="A167" s="14">
        <v>33</v>
      </c>
      <c r="B167" s="14">
        <v>13520093</v>
      </c>
      <c r="C167" s="13" t="s">
        <v>190</v>
      </c>
      <c r="D167" s="15" t="s">
        <v>4</v>
      </c>
      <c r="E167" s="85">
        <f>VLOOKUP(B167,Summary_Nilai_Tugas!$B$2:$I$172,3,FALSE)</f>
        <v>98</v>
      </c>
      <c r="F167" s="85">
        <f>VLOOKUP(B167,Summary_Nilai_Tugas!$B$2:$I$172,5,FALSE)</f>
        <v>105</v>
      </c>
      <c r="G167" s="85">
        <f>VLOOKUP(B167,Summary_Nilai_Tugas!$B$2:$I$172,7,FALSE)</f>
        <v>110</v>
      </c>
      <c r="H167" s="91">
        <f t="shared" si="9"/>
        <v>104.33333333333333</v>
      </c>
      <c r="I167" s="85">
        <f>VLOOKUP(B167,Summary_Nilai_Tugas!$B$2:$I$172,4,FALSE)</f>
        <v>91</v>
      </c>
      <c r="J167" s="85">
        <f>VLOOKUP(B167,Summary_Nilai_Tugas!$B$2:$I$172,6,FALSE)</f>
        <v>102</v>
      </c>
      <c r="K167" s="85">
        <f>VLOOKUP(B167,Summary_Nilai_Tugas!$B$2:$I$172,8,FALSE)</f>
        <v>86</v>
      </c>
      <c r="L167" s="92">
        <f t="shared" si="10"/>
        <v>93</v>
      </c>
      <c r="M167" s="102">
        <v>71.5</v>
      </c>
      <c r="N167" s="94">
        <f>VLOOKUP(B167,UAS_IF2211!$B$6:$S$176,18,FALSE)</f>
        <v>83.5</v>
      </c>
      <c r="O167" s="97"/>
      <c r="P167" s="101">
        <v>85</v>
      </c>
      <c r="Q167" s="103">
        <v>27</v>
      </c>
      <c r="R167" s="98">
        <f t="shared" si="11"/>
        <v>96.428571428571431</v>
      </c>
      <c r="S167" s="99">
        <f t="shared" si="12"/>
        <v>86.81488095238096</v>
      </c>
      <c r="T167" s="89" t="s">
        <v>13</v>
      </c>
      <c r="U167" s="75" t="str">
        <f>VLOOKUP(S167,$T$4:$U$10,2)</f>
        <v>A</v>
      </c>
      <c r="V167" s="16" t="s">
        <v>190</v>
      </c>
      <c r="W167" s="14">
        <v>13520093</v>
      </c>
      <c r="X167" s="14">
        <v>33</v>
      </c>
      <c r="Y167" s="2"/>
    </row>
    <row r="168" spans="1:25" ht="14.5" x14ac:dyDescent="0.35">
      <c r="A168" s="14">
        <v>34</v>
      </c>
      <c r="B168" s="14">
        <v>13520096</v>
      </c>
      <c r="C168" s="13" t="s">
        <v>191</v>
      </c>
      <c r="D168" s="15" t="s">
        <v>4</v>
      </c>
      <c r="E168" s="85">
        <f>VLOOKUP(B168,Summary_Nilai_Tugas!$B$2:$I$172,3,FALSE)</f>
        <v>99</v>
      </c>
      <c r="F168" s="85">
        <f>VLOOKUP(B168,Summary_Nilai_Tugas!$B$2:$I$172,5,FALSE)</f>
        <v>101.6</v>
      </c>
      <c r="G168" s="85">
        <f>VLOOKUP(B168,Summary_Nilai_Tugas!$B$2:$I$172,7,FALSE)</f>
        <v>99</v>
      </c>
      <c r="H168" s="91">
        <f t="shared" si="9"/>
        <v>99.866666666666674</v>
      </c>
      <c r="I168" s="85">
        <f>VLOOKUP(B168,Summary_Nilai_Tugas!$B$2:$I$172,4,FALSE)</f>
        <v>105</v>
      </c>
      <c r="J168" s="85">
        <f>VLOOKUP(B168,Summary_Nilai_Tugas!$B$2:$I$172,6,FALSE)</f>
        <v>106</v>
      </c>
      <c r="K168" s="85">
        <f>VLOOKUP(B168,Summary_Nilai_Tugas!$B$2:$I$172,8,FALSE)</f>
        <v>94</v>
      </c>
      <c r="L168" s="92">
        <f t="shared" si="10"/>
        <v>101.66666666666667</v>
      </c>
      <c r="M168" s="102">
        <v>65</v>
      </c>
      <c r="N168" s="94">
        <f>VLOOKUP(B168,UAS_IF2211!$B$6:$S$176,18,FALSE)</f>
        <v>61</v>
      </c>
      <c r="O168" s="97"/>
      <c r="P168" s="101">
        <v>85</v>
      </c>
      <c r="Q168" s="103">
        <v>28</v>
      </c>
      <c r="R168" s="98">
        <f t="shared" si="11"/>
        <v>100</v>
      </c>
      <c r="S168" s="99">
        <f t="shared" si="12"/>
        <v>80.131666666666675</v>
      </c>
      <c r="T168" s="89" t="s">
        <v>11</v>
      </c>
      <c r="U168" s="75" t="str">
        <f>VLOOKUP(S168,$T$4:$U$10,2)</f>
        <v>AB</v>
      </c>
      <c r="V168" s="16" t="s">
        <v>191</v>
      </c>
      <c r="W168" s="14">
        <v>13520096</v>
      </c>
      <c r="X168" s="14">
        <v>34</v>
      </c>
      <c r="Y168" s="2"/>
    </row>
    <row r="169" spans="1:25" ht="14.5" x14ac:dyDescent="0.35">
      <c r="A169" s="14">
        <v>35</v>
      </c>
      <c r="B169" s="14">
        <v>13520099</v>
      </c>
      <c r="C169" s="13" t="s">
        <v>192</v>
      </c>
      <c r="D169" s="15" t="s">
        <v>4</v>
      </c>
      <c r="E169" s="85">
        <f>VLOOKUP(B169,Summary_Nilai_Tugas!$B$2:$I$172,3,FALSE)</f>
        <v>99</v>
      </c>
      <c r="F169" s="85">
        <f>VLOOKUP(B169,Summary_Nilai_Tugas!$B$2:$I$172,5,FALSE)</f>
        <v>105</v>
      </c>
      <c r="G169" s="85">
        <f>VLOOKUP(B169,Summary_Nilai_Tugas!$B$2:$I$172,7,FALSE)</f>
        <v>100</v>
      </c>
      <c r="H169" s="91">
        <f t="shared" si="9"/>
        <v>101.33333333333333</v>
      </c>
      <c r="I169" s="85">
        <f>VLOOKUP(B169,Summary_Nilai_Tugas!$B$2:$I$172,4,FALSE)</f>
        <v>100</v>
      </c>
      <c r="J169" s="85">
        <f>VLOOKUP(B169,Summary_Nilai_Tugas!$B$2:$I$172,6,FALSE)</f>
        <v>89</v>
      </c>
      <c r="K169" s="85">
        <f>VLOOKUP(B169,Summary_Nilai_Tugas!$B$2:$I$172,8,FALSE)</f>
        <v>105</v>
      </c>
      <c r="L169" s="92">
        <f t="shared" si="10"/>
        <v>98</v>
      </c>
      <c r="M169" s="102">
        <v>75.5</v>
      </c>
      <c r="N169" s="94">
        <f>VLOOKUP(B169,UAS_IF2211!$B$6:$S$176,18,FALSE)</f>
        <v>59.5</v>
      </c>
      <c r="O169" s="97"/>
      <c r="P169" s="101">
        <v>75</v>
      </c>
      <c r="Q169" s="103">
        <v>26</v>
      </c>
      <c r="R169" s="98">
        <f t="shared" si="11"/>
        <v>92.857142857142861</v>
      </c>
      <c r="S169" s="99">
        <f t="shared" si="12"/>
        <v>81.375595238095244</v>
      </c>
      <c r="T169" s="89" t="s">
        <v>11</v>
      </c>
      <c r="U169" s="75" t="str">
        <f>VLOOKUP(S169,$T$4:$U$10,2)</f>
        <v>AB</v>
      </c>
      <c r="V169" s="16" t="s">
        <v>192</v>
      </c>
      <c r="W169" s="14">
        <v>13520099</v>
      </c>
      <c r="X169" s="14">
        <v>35</v>
      </c>
      <c r="Y169" s="2"/>
    </row>
    <row r="170" spans="1:25" ht="14.5" x14ac:dyDescent="0.35">
      <c r="A170" s="14">
        <v>36</v>
      </c>
      <c r="B170" s="14">
        <v>13520102</v>
      </c>
      <c r="C170" s="13" t="s">
        <v>193</v>
      </c>
      <c r="D170" s="15" t="s">
        <v>4</v>
      </c>
      <c r="E170" s="85">
        <f>VLOOKUP(B170,Summary_Nilai_Tugas!$B$2:$I$172,3,FALSE)</f>
        <v>95</v>
      </c>
      <c r="F170" s="85">
        <f>VLOOKUP(B170,Summary_Nilai_Tugas!$B$2:$I$172,5,FALSE)</f>
        <v>105</v>
      </c>
      <c r="G170" s="85">
        <f>VLOOKUP(B170,Summary_Nilai_Tugas!$B$2:$I$172,7,FALSE)</f>
        <v>100</v>
      </c>
      <c r="H170" s="91">
        <f t="shared" si="9"/>
        <v>100</v>
      </c>
      <c r="I170" s="85">
        <f>VLOOKUP(B170,Summary_Nilai_Tugas!$B$2:$I$172,4,FALSE)</f>
        <v>107</v>
      </c>
      <c r="J170" s="85">
        <f>VLOOKUP(B170,Summary_Nilai_Tugas!$B$2:$I$172,6,FALSE)</f>
        <v>106</v>
      </c>
      <c r="K170" s="85">
        <f>VLOOKUP(B170,Summary_Nilai_Tugas!$B$2:$I$172,8,FALSE)</f>
        <v>107</v>
      </c>
      <c r="L170" s="92">
        <f t="shared" si="10"/>
        <v>106.66666666666667</v>
      </c>
      <c r="M170" s="102">
        <v>70</v>
      </c>
      <c r="N170" s="94">
        <f>VLOOKUP(B170,UAS_IF2211!$B$6:$S$176,18,FALSE)</f>
        <v>48.5</v>
      </c>
      <c r="O170" s="97"/>
      <c r="P170" s="101">
        <v>80</v>
      </c>
      <c r="Q170" s="103">
        <v>24</v>
      </c>
      <c r="R170" s="98">
        <f t="shared" si="11"/>
        <v>85.714285714285708</v>
      </c>
      <c r="S170" s="99">
        <f t="shared" si="12"/>
        <v>78.58244047619047</v>
      </c>
      <c r="T170" s="89" t="s">
        <v>13</v>
      </c>
      <c r="U170" s="75" t="str">
        <f>VLOOKUP(S170,$T$4:$U$10,2)</f>
        <v>AB</v>
      </c>
      <c r="V170" s="16" t="s">
        <v>193</v>
      </c>
      <c r="W170" s="14">
        <v>13520102</v>
      </c>
      <c r="X170" s="14">
        <v>36</v>
      </c>
      <c r="Y170" s="2"/>
    </row>
    <row r="171" spans="1:25" ht="14.5" x14ac:dyDescent="0.35">
      <c r="A171" s="14">
        <v>37</v>
      </c>
      <c r="B171" s="14">
        <v>13520105</v>
      </c>
      <c r="C171" s="13" t="s">
        <v>194</v>
      </c>
      <c r="D171" s="15" t="s">
        <v>4</v>
      </c>
      <c r="E171" s="85">
        <v>100</v>
      </c>
      <c r="F171" s="85">
        <v>107</v>
      </c>
      <c r="G171" s="85">
        <f>VLOOKUP(B171,Summary_Nilai_Tugas!$B$2:$I$172,7,FALSE)</f>
        <v>110</v>
      </c>
      <c r="H171" s="91">
        <f t="shared" si="9"/>
        <v>105.66666666666667</v>
      </c>
      <c r="I171" s="85">
        <f>VLOOKUP(B171,Summary_Nilai_Tugas!$B$2:$I$172,4,FALSE)</f>
        <v>105</v>
      </c>
      <c r="J171" s="85">
        <f>VLOOKUP(B171,Summary_Nilai_Tugas!$B$2:$I$172,6,FALSE)</f>
        <v>108</v>
      </c>
      <c r="K171" s="85">
        <f>VLOOKUP(B171,Summary_Nilai_Tugas!$B$2:$I$172,8,FALSE)</f>
        <v>98</v>
      </c>
      <c r="L171" s="92">
        <f t="shared" si="10"/>
        <v>103.66666666666667</v>
      </c>
      <c r="M171" s="102">
        <v>91</v>
      </c>
      <c r="N171" s="94">
        <f>VLOOKUP(B171,UAS_IF2211!$B$6:$S$176,18,FALSE)</f>
        <v>77</v>
      </c>
      <c r="O171" s="97"/>
      <c r="P171" s="101">
        <v>90</v>
      </c>
      <c r="Q171" s="103">
        <v>27</v>
      </c>
      <c r="R171" s="98">
        <f t="shared" si="11"/>
        <v>96.428571428571431</v>
      </c>
      <c r="S171" s="99">
        <f t="shared" si="12"/>
        <v>92.877380952380975</v>
      </c>
      <c r="T171" s="89" t="s">
        <v>11</v>
      </c>
      <c r="U171" s="75" t="str">
        <f>VLOOKUP(S171,$T$4:$U$10,2)</f>
        <v>A</v>
      </c>
      <c r="V171" s="16" t="s">
        <v>194</v>
      </c>
      <c r="W171" s="14">
        <v>13520105</v>
      </c>
      <c r="X171" s="14">
        <v>37</v>
      </c>
      <c r="Y171" s="2"/>
    </row>
    <row r="172" spans="1:25" ht="14.5" x14ac:dyDescent="0.35">
      <c r="A172" s="14">
        <v>38</v>
      </c>
      <c r="B172" s="14">
        <v>13520108</v>
      </c>
      <c r="C172" s="13" t="s">
        <v>195</v>
      </c>
      <c r="D172" s="15" t="s">
        <v>4</v>
      </c>
      <c r="E172" s="85">
        <f>VLOOKUP(B172,Summary_Nilai_Tugas!$B$2:$I$172,3,FALSE)</f>
        <v>66</v>
      </c>
      <c r="F172" s="85">
        <f>VLOOKUP(B172,Summary_Nilai_Tugas!$B$2:$I$172,5,FALSE)</f>
        <v>101.2</v>
      </c>
      <c r="G172" s="85">
        <f>VLOOKUP(B172,Summary_Nilai_Tugas!$B$2:$I$172,7,FALSE)</f>
        <v>100</v>
      </c>
      <c r="H172" s="91">
        <f t="shared" si="9"/>
        <v>89.066666666666663</v>
      </c>
      <c r="I172" s="85">
        <f>VLOOKUP(B172,Summary_Nilai_Tugas!$B$2:$I$172,4,FALSE)</f>
        <v>110</v>
      </c>
      <c r="J172" s="85">
        <f>VLOOKUP(B172,Summary_Nilai_Tugas!$B$2:$I$172,6,FALSE)</f>
        <v>86</v>
      </c>
      <c r="K172" s="85">
        <f>VLOOKUP(B172,Summary_Nilai_Tugas!$B$2:$I$172,8,FALSE)</f>
        <v>106</v>
      </c>
      <c r="L172" s="92">
        <f t="shared" si="10"/>
        <v>100.66666666666667</v>
      </c>
      <c r="M172" s="102">
        <v>53</v>
      </c>
      <c r="N172" s="94">
        <f>VLOOKUP(B172,UAS_IF2211!$B$6:$S$176,18,FALSE)</f>
        <v>60.5</v>
      </c>
      <c r="O172" s="97"/>
      <c r="P172" s="101">
        <v>80</v>
      </c>
      <c r="Q172" s="103">
        <v>28</v>
      </c>
      <c r="R172" s="98">
        <f t="shared" si="11"/>
        <v>100</v>
      </c>
      <c r="S172" s="99">
        <f t="shared" si="12"/>
        <v>74.240416666666675</v>
      </c>
      <c r="T172" s="89" t="s">
        <v>10</v>
      </c>
      <c r="U172" s="75" t="str">
        <f>VLOOKUP(S172,$T$4:$U$10,2)</f>
        <v>B</v>
      </c>
      <c r="V172" s="16" t="s">
        <v>195</v>
      </c>
      <c r="W172" s="14">
        <v>13520108</v>
      </c>
      <c r="X172" s="14">
        <v>38</v>
      </c>
      <c r="Y172" s="2"/>
    </row>
    <row r="173" spans="1:25" ht="14.5" x14ac:dyDescent="0.35">
      <c r="A173" s="14">
        <v>39</v>
      </c>
      <c r="B173" s="14">
        <v>13520111</v>
      </c>
      <c r="C173" s="13" t="s">
        <v>196</v>
      </c>
      <c r="D173" s="15" t="s">
        <v>4</v>
      </c>
      <c r="E173" s="85">
        <f>VLOOKUP(B173,Summary_Nilai_Tugas!$B$2:$I$172,3,FALSE)</f>
        <v>98</v>
      </c>
      <c r="F173" s="85">
        <f>VLOOKUP(B173,Summary_Nilai_Tugas!$B$2:$I$172,5,FALSE)</f>
        <v>104.8</v>
      </c>
      <c r="G173" s="85">
        <f>VLOOKUP(B173,Summary_Nilai_Tugas!$B$2:$I$172,7,FALSE)</f>
        <v>100</v>
      </c>
      <c r="H173" s="91">
        <f t="shared" si="9"/>
        <v>100.93333333333334</v>
      </c>
      <c r="I173" s="85">
        <f>VLOOKUP(B173,Summary_Nilai_Tugas!$B$2:$I$172,4,FALSE)</f>
        <v>100</v>
      </c>
      <c r="J173" s="85">
        <f>VLOOKUP(B173,Summary_Nilai_Tugas!$B$2:$I$172,6,FALSE)</f>
        <v>103</v>
      </c>
      <c r="K173" s="85">
        <f>VLOOKUP(B173,Summary_Nilai_Tugas!$B$2:$I$172,8,FALSE)</f>
        <v>85</v>
      </c>
      <c r="L173" s="92">
        <f t="shared" si="10"/>
        <v>96</v>
      </c>
      <c r="M173" s="102">
        <v>56.5</v>
      </c>
      <c r="N173" s="94">
        <f>VLOOKUP(B173,UAS_IF2211!$B$6:$S$176,18,FALSE)</f>
        <v>43.5</v>
      </c>
      <c r="O173" s="97"/>
      <c r="P173" s="101">
        <v>80</v>
      </c>
      <c r="Q173" s="103">
        <v>28</v>
      </c>
      <c r="R173" s="98">
        <f t="shared" si="11"/>
        <v>100</v>
      </c>
      <c r="S173" s="99">
        <f t="shared" si="12"/>
        <v>72.13666666666667</v>
      </c>
      <c r="T173" s="89" t="s">
        <v>9</v>
      </c>
      <c r="U173" s="75" t="str">
        <f>VLOOKUP(S173,$T$4:$U$10,2)</f>
        <v>B</v>
      </c>
      <c r="V173" s="16" t="s">
        <v>196</v>
      </c>
      <c r="W173" s="14">
        <v>13520111</v>
      </c>
      <c r="X173" s="14">
        <v>39</v>
      </c>
      <c r="Y173" s="2"/>
    </row>
    <row r="174" spans="1:25" ht="14.5" x14ac:dyDescent="0.35">
      <c r="A174" s="14">
        <v>40</v>
      </c>
      <c r="B174" s="14">
        <v>13520114</v>
      </c>
      <c r="C174" s="13" t="s">
        <v>197</v>
      </c>
      <c r="D174" s="15" t="s">
        <v>4</v>
      </c>
      <c r="E174" s="85">
        <f>VLOOKUP(B174,Summary_Nilai_Tugas!$B$2:$I$172,3,FALSE)</f>
        <v>98</v>
      </c>
      <c r="F174" s="85">
        <f>VLOOKUP(B174,Summary_Nilai_Tugas!$B$2:$I$172,5,FALSE)</f>
        <v>104</v>
      </c>
      <c r="G174" s="85">
        <f>VLOOKUP(B174,Summary_Nilai_Tugas!$B$2:$I$172,7,FALSE)</f>
        <v>100</v>
      </c>
      <c r="H174" s="91">
        <f t="shared" si="9"/>
        <v>100.66666666666667</v>
      </c>
      <c r="I174" s="85">
        <f>VLOOKUP(B174,Summary_Nilai_Tugas!$B$2:$I$172,4,FALSE)</f>
        <v>100</v>
      </c>
      <c r="J174" s="85">
        <f>VLOOKUP(B174,Summary_Nilai_Tugas!$B$2:$I$172,6,FALSE)</f>
        <v>96</v>
      </c>
      <c r="K174" s="85">
        <f>VLOOKUP(B174,Summary_Nilai_Tugas!$B$2:$I$172,8,FALSE)</f>
        <v>112</v>
      </c>
      <c r="L174" s="92">
        <f t="shared" si="10"/>
        <v>102.66666666666667</v>
      </c>
      <c r="M174" s="102">
        <v>63</v>
      </c>
      <c r="N174" s="94">
        <f>VLOOKUP(B174,UAS_IF2211!$B$6:$S$176,18,FALSE)</f>
        <v>72.5</v>
      </c>
      <c r="O174" s="97"/>
      <c r="P174" s="101">
        <v>85</v>
      </c>
      <c r="Q174" s="103">
        <v>27</v>
      </c>
      <c r="R174" s="98">
        <f t="shared" si="11"/>
        <v>96.428571428571431</v>
      </c>
      <c r="S174" s="99">
        <f t="shared" si="12"/>
        <v>82.896130952380972</v>
      </c>
      <c r="T174" s="89" t="s">
        <v>13</v>
      </c>
      <c r="U174" s="75" t="str">
        <f>VLOOKUP(S174,$T$4:$U$10,2)</f>
        <v>A</v>
      </c>
      <c r="V174" s="16" t="s">
        <v>197</v>
      </c>
      <c r="W174" s="14">
        <v>13520114</v>
      </c>
      <c r="X174" s="14">
        <v>40</v>
      </c>
      <c r="Y174" s="2"/>
    </row>
    <row r="175" spans="1:25" ht="14.5" x14ac:dyDescent="0.35">
      <c r="A175" s="14">
        <v>41</v>
      </c>
      <c r="B175" s="14">
        <v>13520117</v>
      </c>
      <c r="C175" s="13" t="s">
        <v>198</v>
      </c>
      <c r="D175" s="15" t="s">
        <v>4</v>
      </c>
      <c r="E175" s="85">
        <v>102</v>
      </c>
      <c r="F175" s="85">
        <f>VLOOKUP(B175,Summary_Nilai_Tugas!$B$2:$I$172,5,FALSE)</f>
        <v>105</v>
      </c>
      <c r="G175" s="85">
        <f>VLOOKUP(B175,Summary_Nilai_Tugas!$B$2:$I$172,7,FALSE)</f>
        <v>100</v>
      </c>
      <c r="H175" s="91">
        <f t="shared" si="9"/>
        <v>102.33333333333333</v>
      </c>
      <c r="I175" s="85">
        <f>VLOOKUP(B175,Summary_Nilai_Tugas!$B$2:$I$172,4,FALSE)</f>
        <v>105</v>
      </c>
      <c r="J175" s="85">
        <f>VLOOKUP(B175,Summary_Nilai_Tugas!$B$2:$I$172,6,FALSE)</f>
        <v>106</v>
      </c>
      <c r="K175" s="85">
        <f>VLOOKUP(B175,Summary_Nilai_Tugas!$B$2:$I$172,8,FALSE)</f>
        <v>110</v>
      </c>
      <c r="L175" s="92">
        <f t="shared" si="10"/>
        <v>107</v>
      </c>
      <c r="M175" s="102">
        <v>81.5</v>
      </c>
      <c r="N175" s="94">
        <f>VLOOKUP(B175,UAS_IF2211!$B$6:$S$176,18,FALSE)</f>
        <v>85.5</v>
      </c>
      <c r="O175" s="97"/>
      <c r="P175" s="101">
        <v>85</v>
      </c>
      <c r="Q175" s="103">
        <v>27</v>
      </c>
      <c r="R175" s="98">
        <f t="shared" si="11"/>
        <v>96.428571428571431</v>
      </c>
      <c r="S175" s="99">
        <f t="shared" si="12"/>
        <v>92.364880952380972</v>
      </c>
      <c r="T175" s="89" t="s">
        <v>13</v>
      </c>
      <c r="U175" s="75" t="str">
        <f>VLOOKUP(S175,$T$4:$U$10,2)</f>
        <v>A</v>
      </c>
      <c r="V175" s="16" t="s">
        <v>198</v>
      </c>
      <c r="W175" s="14">
        <v>13520117</v>
      </c>
      <c r="X175" s="14">
        <v>41</v>
      </c>
      <c r="Y175" s="2"/>
    </row>
    <row r="176" spans="1:25" ht="14.5" x14ac:dyDescent="0.35">
      <c r="A176" s="14">
        <v>42</v>
      </c>
      <c r="B176" s="14">
        <v>13520120</v>
      </c>
      <c r="C176" s="13" t="s">
        <v>199</v>
      </c>
      <c r="D176" s="15" t="s">
        <v>4</v>
      </c>
      <c r="E176" s="85">
        <f>VLOOKUP(B176,Summary_Nilai_Tugas!$B$2:$I$172,3,FALSE)</f>
        <v>99</v>
      </c>
      <c r="F176" s="85">
        <f>VLOOKUP(B176,Summary_Nilai_Tugas!$B$2:$I$172,5,FALSE)</f>
        <v>103</v>
      </c>
      <c r="G176" s="85">
        <f>VLOOKUP(B176,Summary_Nilai_Tugas!$B$2:$I$172,7,FALSE)</f>
        <v>95</v>
      </c>
      <c r="H176" s="91">
        <f t="shared" si="9"/>
        <v>99</v>
      </c>
      <c r="I176" s="85">
        <f>VLOOKUP(B176,Summary_Nilai_Tugas!$B$2:$I$172,4,FALSE)</f>
        <v>104</v>
      </c>
      <c r="J176" s="85">
        <f>VLOOKUP(B176,Summary_Nilai_Tugas!$B$2:$I$172,6,FALSE)</f>
        <v>93</v>
      </c>
      <c r="K176" s="85">
        <f>VLOOKUP(B176,Summary_Nilai_Tugas!$B$2:$I$172,8,FALSE)</f>
        <v>112</v>
      </c>
      <c r="L176" s="92">
        <f t="shared" si="10"/>
        <v>103</v>
      </c>
      <c r="M176" s="102">
        <v>83.5</v>
      </c>
      <c r="N176" s="94">
        <f>VLOOKUP(B176,UAS_IF2211!$B$6:$S$176,18,FALSE)</f>
        <v>67.5</v>
      </c>
      <c r="O176" s="97"/>
      <c r="P176" s="101">
        <v>85</v>
      </c>
      <c r="Q176" s="103">
        <v>25</v>
      </c>
      <c r="R176" s="98">
        <f t="shared" si="11"/>
        <v>89.285714285714292</v>
      </c>
      <c r="S176" s="99">
        <f t="shared" si="12"/>
        <v>86.51964285714287</v>
      </c>
      <c r="T176" s="89" t="s">
        <v>11</v>
      </c>
      <c r="U176" s="75" t="str">
        <f>VLOOKUP(S176,$T$4:$U$10,2)</f>
        <v>A</v>
      </c>
      <c r="V176" s="16" t="s">
        <v>199</v>
      </c>
      <c r="W176" s="14">
        <v>13520120</v>
      </c>
      <c r="X176" s="14">
        <v>42</v>
      </c>
      <c r="Y176" s="2"/>
    </row>
    <row r="177" spans="1:25" ht="14.5" x14ac:dyDescent="0.35">
      <c r="A177" s="14">
        <v>43</v>
      </c>
      <c r="B177" s="14">
        <v>13520123</v>
      </c>
      <c r="C177" s="13" t="s">
        <v>200</v>
      </c>
      <c r="D177" s="15" t="s">
        <v>4</v>
      </c>
      <c r="E177" s="85">
        <f>VLOOKUP(B177,Summary_Nilai_Tugas!$B$2:$I$172,3,FALSE)</f>
        <v>92</v>
      </c>
      <c r="F177" s="85">
        <f>VLOOKUP(B177,Summary_Nilai_Tugas!$B$2:$I$172,5,FALSE)</f>
        <v>90</v>
      </c>
      <c r="G177" s="85">
        <f>VLOOKUP(B177,Summary_Nilai_Tugas!$B$2:$I$172,7,FALSE)</f>
        <v>95</v>
      </c>
      <c r="H177" s="91">
        <f t="shared" si="9"/>
        <v>92.333333333333329</v>
      </c>
      <c r="I177" s="85">
        <f>VLOOKUP(B177,Summary_Nilai_Tugas!$B$2:$I$172,4,FALSE)</f>
        <v>105</v>
      </c>
      <c r="J177" s="85">
        <f>VLOOKUP(B177,Summary_Nilai_Tugas!$B$2:$I$172,6,FALSE)</f>
        <v>93</v>
      </c>
      <c r="K177" s="85">
        <f>VLOOKUP(B177,Summary_Nilai_Tugas!$B$2:$I$172,8,FALSE)</f>
        <v>75</v>
      </c>
      <c r="L177" s="92">
        <f t="shared" si="10"/>
        <v>91</v>
      </c>
      <c r="M177" s="102">
        <v>78.5</v>
      </c>
      <c r="N177" s="94">
        <f>VLOOKUP(B177,UAS_IF2211!$B$6:$S$176,18,FALSE)</f>
        <v>61</v>
      </c>
      <c r="O177" s="97"/>
      <c r="P177" s="101">
        <v>85</v>
      </c>
      <c r="Q177" s="103">
        <v>28</v>
      </c>
      <c r="R177" s="98">
        <f t="shared" si="11"/>
        <v>100</v>
      </c>
      <c r="S177" s="99">
        <f t="shared" si="12"/>
        <v>80.035416666666663</v>
      </c>
      <c r="T177" s="89" t="s">
        <v>11</v>
      </c>
      <c r="U177" s="75" t="str">
        <f>VLOOKUP(S177,$T$4:$U$10,2)</f>
        <v>AB</v>
      </c>
      <c r="V177" s="16" t="s">
        <v>200</v>
      </c>
      <c r="W177" s="14">
        <v>13520123</v>
      </c>
      <c r="X177" s="14">
        <v>43</v>
      </c>
      <c r="Y177" s="2"/>
    </row>
    <row r="178" spans="1:25" ht="14.5" x14ac:dyDescent="0.35">
      <c r="A178" s="14">
        <v>44</v>
      </c>
      <c r="B178" s="14">
        <v>13520126</v>
      </c>
      <c r="C178" s="13" t="s">
        <v>201</v>
      </c>
      <c r="D178" s="15" t="s">
        <v>4</v>
      </c>
      <c r="E178" s="85">
        <f>VLOOKUP(B178,Summary_Nilai_Tugas!$B$2:$I$172,3,FALSE)</f>
        <v>96</v>
      </c>
      <c r="F178" s="85">
        <f>VLOOKUP(B178,Summary_Nilai_Tugas!$B$2:$I$172,5,FALSE)</f>
        <v>105</v>
      </c>
      <c r="G178" s="85">
        <f>VLOOKUP(B178,Summary_Nilai_Tugas!$B$2:$I$172,7,FALSE)</f>
        <v>110</v>
      </c>
      <c r="H178" s="91">
        <f t="shared" si="9"/>
        <v>103.66666666666667</v>
      </c>
      <c r="I178" s="85">
        <f>VLOOKUP(B178,Summary_Nilai_Tugas!$B$2:$I$172,4,FALSE)</f>
        <v>105</v>
      </c>
      <c r="J178" s="85">
        <f>VLOOKUP(B178,Summary_Nilai_Tugas!$B$2:$I$172,6,FALSE)</f>
        <v>100</v>
      </c>
      <c r="K178" s="85">
        <f>VLOOKUP(B178,Summary_Nilai_Tugas!$B$2:$I$172,8,FALSE)</f>
        <v>99</v>
      </c>
      <c r="L178" s="92">
        <f t="shared" si="10"/>
        <v>101.33333333333333</v>
      </c>
      <c r="M178" s="102">
        <v>72</v>
      </c>
      <c r="N178" s="94">
        <f>VLOOKUP(B178,UAS_IF2211!$B$6:$S$176,18,FALSE)</f>
        <v>77.5</v>
      </c>
      <c r="O178" s="97"/>
      <c r="P178" s="101">
        <v>75</v>
      </c>
      <c r="Q178" s="103">
        <v>28</v>
      </c>
      <c r="R178" s="98">
        <f t="shared" si="11"/>
        <v>100</v>
      </c>
      <c r="S178" s="99">
        <f t="shared" si="12"/>
        <v>86.493750000000006</v>
      </c>
      <c r="T178" s="89" t="s">
        <v>10</v>
      </c>
      <c r="U178" s="75" t="str">
        <f>VLOOKUP(S178,$T$4:$U$10,2)</f>
        <v>A</v>
      </c>
      <c r="V178" s="16" t="s">
        <v>201</v>
      </c>
      <c r="W178" s="14">
        <v>13520126</v>
      </c>
      <c r="X178" s="14">
        <v>44</v>
      </c>
      <c r="Y178" s="2"/>
    </row>
    <row r="179" spans="1:25" ht="14.5" x14ac:dyDescent="0.35">
      <c r="A179" s="14">
        <v>45</v>
      </c>
      <c r="B179" s="14">
        <v>13520129</v>
      </c>
      <c r="C179" s="13" t="s">
        <v>202</v>
      </c>
      <c r="D179" s="15" t="s">
        <v>4</v>
      </c>
      <c r="E179" s="85">
        <f>VLOOKUP(B179,Summary_Nilai_Tugas!$B$2:$I$172,3,FALSE)</f>
        <v>100</v>
      </c>
      <c r="F179" s="85">
        <f>VLOOKUP(B179,Summary_Nilai_Tugas!$B$2:$I$172,5,FALSE)</f>
        <v>105</v>
      </c>
      <c r="G179" s="85">
        <f>VLOOKUP(B179,Summary_Nilai_Tugas!$B$2:$I$172,7,FALSE)</f>
        <v>100</v>
      </c>
      <c r="H179" s="91">
        <f t="shared" si="9"/>
        <v>101.66666666666667</v>
      </c>
      <c r="I179" s="85">
        <f>VLOOKUP(B179,Summary_Nilai_Tugas!$B$2:$I$172,4,FALSE)</f>
        <v>100</v>
      </c>
      <c r="J179" s="85">
        <f>VLOOKUP(B179,Summary_Nilai_Tugas!$B$2:$I$172,6,FALSE)</f>
        <v>95</v>
      </c>
      <c r="K179" s="85">
        <f>VLOOKUP(B179,Summary_Nilai_Tugas!$B$2:$I$172,8,FALSE)</f>
        <v>103</v>
      </c>
      <c r="L179" s="92">
        <f t="shared" si="10"/>
        <v>99.333333333333329</v>
      </c>
      <c r="M179" s="102">
        <v>72.5</v>
      </c>
      <c r="N179" s="94">
        <f>VLOOKUP(B179,UAS_IF2211!$B$6:$S$176,18,FALSE)</f>
        <v>71.5</v>
      </c>
      <c r="O179" s="97"/>
      <c r="P179" s="101">
        <v>90</v>
      </c>
      <c r="Q179" s="103">
        <v>28</v>
      </c>
      <c r="R179" s="98">
        <f t="shared" si="11"/>
        <v>100</v>
      </c>
      <c r="S179" s="99">
        <f t="shared" si="12"/>
        <v>85</v>
      </c>
      <c r="T179" s="89" t="s">
        <v>11</v>
      </c>
      <c r="U179" s="75" t="str">
        <f>VLOOKUP(S179,$T$4:$U$10,2)</f>
        <v>A</v>
      </c>
      <c r="V179" s="16" t="s">
        <v>202</v>
      </c>
      <c r="W179" s="14">
        <v>13520129</v>
      </c>
      <c r="X179" s="14">
        <v>45</v>
      </c>
      <c r="Y179" s="2"/>
    </row>
    <row r="180" spans="1:25" ht="14.5" x14ac:dyDescent="0.35">
      <c r="A180" s="14">
        <v>46</v>
      </c>
      <c r="B180" s="14">
        <v>13520132</v>
      </c>
      <c r="C180" s="13" t="s">
        <v>203</v>
      </c>
      <c r="D180" s="15" t="s">
        <v>4</v>
      </c>
      <c r="E180" s="85">
        <f>VLOOKUP(B180,Summary_Nilai_Tugas!$B$2:$I$172,3,FALSE)</f>
        <v>96</v>
      </c>
      <c r="F180" s="85">
        <f>VLOOKUP(B180,Summary_Nilai_Tugas!$B$2:$I$172,5,FALSE)</f>
        <v>105</v>
      </c>
      <c r="G180" s="85">
        <f>VLOOKUP(B180,Summary_Nilai_Tugas!$B$2:$I$172,7,FALSE)</f>
        <v>99</v>
      </c>
      <c r="H180" s="91">
        <f t="shared" si="9"/>
        <v>100</v>
      </c>
      <c r="I180" s="85">
        <f>VLOOKUP(B180,Summary_Nilai_Tugas!$B$2:$I$172,4,FALSE)</f>
        <v>110</v>
      </c>
      <c r="J180" s="85">
        <f>VLOOKUP(B180,Summary_Nilai_Tugas!$B$2:$I$172,6,FALSE)</f>
        <v>102</v>
      </c>
      <c r="K180" s="85">
        <f>VLOOKUP(B180,Summary_Nilai_Tugas!$B$2:$I$172,8,FALSE)</f>
        <v>105</v>
      </c>
      <c r="L180" s="92">
        <f t="shared" si="10"/>
        <v>105.66666666666667</v>
      </c>
      <c r="M180" s="102">
        <v>52</v>
      </c>
      <c r="N180" s="94">
        <f>VLOOKUP(B180,UAS_IF2211!$B$6:$S$176,18,FALSE)</f>
        <v>33</v>
      </c>
      <c r="O180" s="97"/>
      <c r="P180" s="101">
        <v>80</v>
      </c>
      <c r="Q180" s="103">
        <v>27</v>
      </c>
      <c r="R180" s="98">
        <f t="shared" si="11"/>
        <v>96.428571428571431</v>
      </c>
      <c r="S180" s="99">
        <f t="shared" si="12"/>
        <v>69.856547619047632</v>
      </c>
      <c r="T180" s="89" t="s">
        <v>13</v>
      </c>
      <c r="U180" s="75" t="str">
        <f>VLOOKUP(S180,$T$4:$U$10,2)</f>
        <v>BC</v>
      </c>
      <c r="V180" s="16" t="s">
        <v>203</v>
      </c>
      <c r="W180" s="14">
        <v>13520132</v>
      </c>
      <c r="X180" s="14">
        <v>46</v>
      </c>
      <c r="Y180" s="2"/>
    </row>
    <row r="181" spans="1:25" ht="14.5" x14ac:dyDescent="0.35">
      <c r="A181" s="14">
        <v>47</v>
      </c>
      <c r="B181" s="14">
        <v>13520135</v>
      </c>
      <c r="C181" s="13" t="s">
        <v>204</v>
      </c>
      <c r="D181" s="15" t="s">
        <v>4</v>
      </c>
      <c r="E181" s="85">
        <f>VLOOKUP(B181,Summary_Nilai_Tugas!$B$2:$I$172,3,FALSE)</f>
        <v>100</v>
      </c>
      <c r="F181" s="85">
        <f>VLOOKUP(B181,Summary_Nilai_Tugas!$B$2:$I$172,5,FALSE)</f>
        <v>105</v>
      </c>
      <c r="G181" s="85">
        <f>VLOOKUP(B181,Summary_Nilai_Tugas!$B$2:$I$172,7,FALSE)</f>
        <v>101</v>
      </c>
      <c r="H181" s="91">
        <f t="shared" si="9"/>
        <v>102</v>
      </c>
      <c r="I181" s="85">
        <f>VLOOKUP(B181,Summary_Nilai_Tugas!$B$2:$I$172,4,FALSE)</f>
        <v>105</v>
      </c>
      <c r="J181" s="85">
        <f>VLOOKUP(B181,Summary_Nilai_Tugas!$B$2:$I$172,6,FALSE)</f>
        <v>103</v>
      </c>
      <c r="K181" s="85">
        <f>VLOOKUP(B181,Summary_Nilai_Tugas!$B$2:$I$172,8,FALSE)</f>
        <v>92</v>
      </c>
      <c r="L181" s="92">
        <f t="shared" si="10"/>
        <v>100</v>
      </c>
      <c r="M181" s="102">
        <v>79</v>
      </c>
      <c r="N181" s="94">
        <f>VLOOKUP(B181,UAS_IF2211!$B$6:$S$176,18,FALSE)</f>
        <v>69</v>
      </c>
      <c r="O181" s="97"/>
      <c r="P181" s="101">
        <v>80</v>
      </c>
      <c r="Q181" s="103">
        <v>28</v>
      </c>
      <c r="R181" s="98">
        <f t="shared" si="11"/>
        <v>100</v>
      </c>
      <c r="S181" s="99">
        <f t="shared" si="12"/>
        <v>85.75</v>
      </c>
      <c r="T181" s="89" t="s">
        <v>11</v>
      </c>
      <c r="U181" s="75" t="str">
        <f>VLOOKUP(S181,$T$4:$U$10,2)</f>
        <v>A</v>
      </c>
      <c r="V181" s="16" t="s">
        <v>204</v>
      </c>
      <c r="W181" s="14">
        <v>13520135</v>
      </c>
      <c r="X181" s="14">
        <v>47</v>
      </c>
      <c r="Y181" s="2"/>
    </row>
    <row r="182" spans="1:25" ht="14.5" x14ac:dyDescent="0.35">
      <c r="A182" s="14">
        <v>48</v>
      </c>
      <c r="B182" s="14">
        <v>13520138</v>
      </c>
      <c r="C182" s="13" t="s">
        <v>205</v>
      </c>
      <c r="D182" s="15" t="s">
        <v>4</v>
      </c>
      <c r="E182" s="85">
        <f>VLOOKUP(B182,Summary_Nilai_Tugas!$B$2:$I$172,3,FALSE)</f>
        <v>0</v>
      </c>
      <c r="F182" s="85">
        <f>VLOOKUP(B182,Summary_Nilai_Tugas!$B$2:$I$172,5,FALSE)</f>
        <v>105</v>
      </c>
      <c r="G182" s="85">
        <f>VLOOKUP(B182,Summary_Nilai_Tugas!$B$2:$I$172,7,FALSE)</f>
        <v>70</v>
      </c>
      <c r="H182" s="91">
        <f t="shared" si="9"/>
        <v>58.333333333333336</v>
      </c>
      <c r="I182" s="85">
        <f>VLOOKUP(B182,Summary_Nilai_Tugas!$B$2:$I$172,4,FALSE)</f>
        <v>100</v>
      </c>
      <c r="J182" s="85">
        <f>VLOOKUP(B182,Summary_Nilai_Tugas!$B$2:$I$172,6,FALSE)</f>
        <v>92</v>
      </c>
      <c r="K182" s="85">
        <f>VLOOKUP(B182,Summary_Nilai_Tugas!$B$2:$I$172,8,FALSE)</f>
        <v>77</v>
      </c>
      <c r="L182" s="92">
        <f t="shared" si="10"/>
        <v>89.666666666666671</v>
      </c>
      <c r="M182" s="102">
        <v>75.5</v>
      </c>
      <c r="N182" s="94">
        <f>VLOOKUP(B182,UAS_IF2211!$B$6:$S$176,18,FALSE)</f>
        <v>46.5</v>
      </c>
      <c r="O182" s="97"/>
      <c r="P182" s="101">
        <v>85</v>
      </c>
      <c r="Q182" s="103">
        <v>27</v>
      </c>
      <c r="R182" s="98">
        <f t="shared" si="11"/>
        <v>96.428571428571431</v>
      </c>
      <c r="S182" s="99">
        <f t="shared" si="12"/>
        <v>68.285714285714292</v>
      </c>
      <c r="T182" s="89" t="s">
        <v>10</v>
      </c>
      <c r="U182" s="75" t="str">
        <f>VLOOKUP(S182,$T$4:$U$10,2)</f>
        <v>BC</v>
      </c>
      <c r="V182" s="16" t="s">
        <v>205</v>
      </c>
      <c r="W182" s="14">
        <v>13520138</v>
      </c>
      <c r="X182" s="14">
        <v>48</v>
      </c>
      <c r="Y182" s="2"/>
    </row>
    <row r="183" spans="1:25" ht="14.5" x14ac:dyDescent="0.35">
      <c r="A183" s="14">
        <v>49</v>
      </c>
      <c r="B183" s="14">
        <v>13520141</v>
      </c>
      <c r="C183" s="13" t="s">
        <v>206</v>
      </c>
      <c r="D183" s="15" t="s">
        <v>4</v>
      </c>
      <c r="E183" s="85">
        <f>VLOOKUP(B183,Summary_Nilai_Tugas!$B$2:$I$172,3,FALSE)</f>
        <v>93</v>
      </c>
      <c r="F183" s="85">
        <f>VLOOKUP(B183,Summary_Nilai_Tugas!$B$2:$I$172,5,FALSE)</f>
        <v>105</v>
      </c>
      <c r="G183" s="85">
        <f>VLOOKUP(B183,Summary_Nilai_Tugas!$B$2:$I$172,7,FALSE)</f>
        <v>100</v>
      </c>
      <c r="H183" s="91">
        <f t="shared" si="9"/>
        <v>99.333333333333329</v>
      </c>
      <c r="I183" s="85">
        <f>VLOOKUP(B183,Summary_Nilai_Tugas!$B$2:$I$172,4,FALSE)</f>
        <v>100</v>
      </c>
      <c r="J183" s="85">
        <f>VLOOKUP(B183,Summary_Nilai_Tugas!$B$2:$I$172,6,FALSE)</f>
        <v>102</v>
      </c>
      <c r="K183" s="85">
        <f>VLOOKUP(B183,Summary_Nilai_Tugas!$B$2:$I$172,8,FALSE)</f>
        <v>110</v>
      </c>
      <c r="L183" s="92">
        <f t="shared" si="10"/>
        <v>104</v>
      </c>
      <c r="M183" s="102">
        <v>66</v>
      </c>
      <c r="N183" s="94">
        <f>VLOOKUP(B183,UAS_IF2211!$B$6:$S$176,18,FALSE)</f>
        <v>54</v>
      </c>
      <c r="O183" s="97"/>
      <c r="P183" s="101">
        <v>85</v>
      </c>
      <c r="Q183" s="103">
        <v>28</v>
      </c>
      <c r="R183" s="98">
        <f t="shared" si="11"/>
        <v>100</v>
      </c>
      <c r="S183" s="99">
        <f t="shared" si="12"/>
        <v>78.916666666666671</v>
      </c>
      <c r="T183" s="89" t="s">
        <v>13</v>
      </c>
      <c r="U183" s="75" t="str">
        <f>VLOOKUP(S183,$T$4:$U$10,2)</f>
        <v>AB</v>
      </c>
      <c r="V183" s="16" t="s">
        <v>206</v>
      </c>
      <c r="W183" s="14">
        <v>13520141</v>
      </c>
      <c r="X183" s="14">
        <v>49</v>
      </c>
      <c r="Y183" s="2"/>
    </row>
    <row r="184" spans="1:25" ht="14.5" x14ac:dyDescent="0.35">
      <c r="A184" s="14">
        <v>50</v>
      </c>
      <c r="B184" s="14">
        <v>13520144</v>
      </c>
      <c r="C184" s="13" t="s">
        <v>207</v>
      </c>
      <c r="D184" s="15" t="s">
        <v>4</v>
      </c>
      <c r="E184" s="85">
        <f>VLOOKUP(B184,Summary_Nilai_Tugas!$B$2:$I$172,3,FALSE)</f>
        <v>96</v>
      </c>
      <c r="F184" s="85">
        <f>VLOOKUP(B184,Summary_Nilai_Tugas!$B$2:$I$172,5,FALSE)</f>
        <v>105</v>
      </c>
      <c r="G184" s="85">
        <f>VLOOKUP(B184,Summary_Nilai_Tugas!$B$2:$I$172,7,FALSE)</f>
        <v>99</v>
      </c>
      <c r="H184" s="91">
        <f t="shared" si="9"/>
        <v>100</v>
      </c>
      <c r="I184" s="85">
        <f>VLOOKUP(B184,Summary_Nilai_Tugas!$B$2:$I$172,4,FALSE)</f>
        <v>103</v>
      </c>
      <c r="J184" s="85">
        <f>VLOOKUP(B184,Summary_Nilai_Tugas!$B$2:$I$172,6,FALSE)</f>
        <v>107</v>
      </c>
      <c r="K184" s="85">
        <f>VLOOKUP(B184,Summary_Nilai_Tugas!$B$2:$I$172,8,FALSE)</f>
        <v>107</v>
      </c>
      <c r="L184" s="92">
        <f t="shared" si="10"/>
        <v>105.66666666666667</v>
      </c>
      <c r="M184" s="102">
        <v>75</v>
      </c>
      <c r="N184" s="94">
        <f>VLOOKUP(B184,UAS_IF2211!$B$6:$S$176,18,FALSE)</f>
        <v>72</v>
      </c>
      <c r="O184" s="97"/>
      <c r="P184" s="101">
        <v>85</v>
      </c>
      <c r="Q184" s="103">
        <v>27</v>
      </c>
      <c r="R184" s="98">
        <f t="shared" si="11"/>
        <v>96.428571428571431</v>
      </c>
      <c r="S184" s="99">
        <f t="shared" si="12"/>
        <v>86.381547619047637</v>
      </c>
      <c r="T184" s="89" t="s">
        <v>8</v>
      </c>
      <c r="U184" s="75" t="str">
        <f>VLOOKUP(S184,$T$4:$U$10,2)</f>
        <v>A</v>
      </c>
      <c r="V184" s="16" t="s">
        <v>207</v>
      </c>
      <c r="W184" s="14">
        <v>13520144</v>
      </c>
      <c r="X184" s="14">
        <v>50</v>
      </c>
      <c r="Y184" s="2"/>
    </row>
    <row r="185" spans="1:25" ht="14.5" x14ac:dyDescent="0.35">
      <c r="A185" s="14">
        <v>51</v>
      </c>
      <c r="B185" s="14">
        <v>13520147</v>
      </c>
      <c r="C185" s="13" t="s">
        <v>208</v>
      </c>
      <c r="D185" s="15" t="s">
        <v>4</v>
      </c>
      <c r="E185" s="85">
        <f>VLOOKUP(B185,Summary_Nilai_Tugas!$B$2:$I$172,3,FALSE)</f>
        <v>98</v>
      </c>
      <c r="F185" s="85">
        <f>VLOOKUP(B185,Summary_Nilai_Tugas!$B$2:$I$172,5,FALSE)</f>
        <v>105</v>
      </c>
      <c r="G185" s="85">
        <f>VLOOKUP(B185,Summary_Nilai_Tugas!$B$2:$I$172,7,FALSE)</f>
        <v>95</v>
      </c>
      <c r="H185" s="91">
        <f t="shared" si="9"/>
        <v>99.333333333333329</v>
      </c>
      <c r="I185" s="85">
        <f>VLOOKUP(B185,Summary_Nilai_Tugas!$B$2:$I$172,4,FALSE)</f>
        <v>100</v>
      </c>
      <c r="J185" s="85">
        <f>VLOOKUP(B185,Summary_Nilai_Tugas!$B$2:$I$172,6,FALSE)</f>
        <v>101</v>
      </c>
      <c r="K185" s="85">
        <f>VLOOKUP(B185,Summary_Nilai_Tugas!$B$2:$I$172,8,FALSE)</f>
        <v>110</v>
      </c>
      <c r="L185" s="92">
        <f t="shared" si="10"/>
        <v>103.66666666666667</v>
      </c>
      <c r="M185" s="102">
        <v>69</v>
      </c>
      <c r="N185" s="94">
        <f>VLOOKUP(B185,UAS_IF2211!$B$6:$S$176,18,FALSE)</f>
        <v>53.5</v>
      </c>
      <c r="O185" s="97"/>
      <c r="P185" s="101">
        <v>85</v>
      </c>
      <c r="Q185" s="103">
        <v>27</v>
      </c>
      <c r="R185" s="98">
        <f t="shared" si="11"/>
        <v>96.428571428571431</v>
      </c>
      <c r="S185" s="99">
        <f t="shared" si="12"/>
        <v>79.4169642857143</v>
      </c>
      <c r="T185" s="89" t="s">
        <v>13</v>
      </c>
      <c r="U185" s="75" t="str">
        <f>VLOOKUP(S185,$T$4:$U$10,2)</f>
        <v>AB</v>
      </c>
      <c r="V185" s="16" t="s">
        <v>208</v>
      </c>
      <c r="W185" s="14">
        <v>13520147</v>
      </c>
      <c r="X185" s="14">
        <v>51</v>
      </c>
      <c r="Y185" s="2"/>
    </row>
    <row r="186" spans="1:25" ht="14.5" x14ac:dyDescent="0.35">
      <c r="A186" s="14">
        <v>52</v>
      </c>
      <c r="B186" s="14">
        <v>13520150</v>
      </c>
      <c r="C186" s="13" t="s">
        <v>209</v>
      </c>
      <c r="D186" s="15" t="s">
        <v>4</v>
      </c>
      <c r="E186" s="85">
        <f>VLOOKUP(B186,Summary_Nilai_Tugas!$B$2:$I$172,3,FALSE)</f>
        <v>100</v>
      </c>
      <c r="F186" s="85">
        <f>VLOOKUP(B186,Summary_Nilai_Tugas!$B$2:$I$172,5,FALSE)</f>
        <v>103</v>
      </c>
      <c r="G186" s="85">
        <f>VLOOKUP(B186,Summary_Nilai_Tugas!$B$2:$I$172,7,FALSE)</f>
        <v>110</v>
      </c>
      <c r="H186" s="91">
        <f t="shared" si="9"/>
        <v>104.33333333333333</v>
      </c>
      <c r="I186" s="85">
        <f>VLOOKUP(B186,Summary_Nilai_Tugas!$B$2:$I$172,4,FALSE)</f>
        <v>107</v>
      </c>
      <c r="J186" s="85">
        <f>VLOOKUP(B186,Summary_Nilai_Tugas!$B$2:$I$172,6,FALSE)</f>
        <v>103</v>
      </c>
      <c r="K186" s="85">
        <f>VLOOKUP(B186,Summary_Nilai_Tugas!$B$2:$I$172,8,FALSE)</f>
        <v>106</v>
      </c>
      <c r="L186" s="92">
        <f t="shared" si="10"/>
        <v>105.33333333333333</v>
      </c>
      <c r="M186" s="102">
        <v>86</v>
      </c>
      <c r="N186" s="94">
        <f>VLOOKUP(B186,UAS_IF2211!$B$6:$S$176,18,FALSE)</f>
        <v>78.5</v>
      </c>
      <c r="O186" s="97"/>
      <c r="P186" s="101">
        <v>85</v>
      </c>
      <c r="Q186" s="103">
        <v>28</v>
      </c>
      <c r="R186" s="98">
        <f t="shared" si="11"/>
        <v>100</v>
      </c>
      <c r="S186" s="99">
        <f t="shared" si="12"/>
        <v>91.864583333333343</v>
      </c>
      <c r="T186" s="89" t="s">
        <v>13</v>
      </c>
      <c r="U186" s="75" t="str">
        <f>VLOOKUP(S186,$T$4:$U$10,2)</f>
        <v>A</v>
      </c>
      <c r="V186" s="16" t="s">
        <v>209</v>
      </c>
      <c r="W186" s="14">
        <v>13520150</v>
      </c>
      <c r="X186" s="14">
        <v>52</v>
      </c>
      <c r="Y186" s="2"/>
    </row>
    <row r="187" spans="1:25" ht="14.5" x14ac:dyDescent="0.35">
      <c r="A187" s="14">
        <v>53</v>
      </c>
      <c r="B187" s="14">
        <v>13520153</v>
      </c>
      <c r="C187" s="13" t="s">
        <v>210</v>
      </c>
      <c r="D187" s="15" t="s">
        <v>4</v>
      </c>
      <c r="E187" s="85">
        <f>VLOOKUP(B187,Summary_Nilai_Tugas!$B$2:$I$172,3,FALSE)</f>
        <v>100</v>
      </c>
      <c r="F187" s="85">
        <f>VLOOKUP(B187,Summary_Nilai_Tugas!$B$2:$I$172,5,FALSE)</f>
        <v>105</v>
      </c>
      <c r="G187" s="85">
        <f>VLOOKUP(B187,Summary_Nilai_Tugas!$B$2:$I$172,7,FALSE)</f>
        <v>100</v>
      </c>
      <c r="H187" s="91">
        <f t="shared" si="9"/>
        <v>101.66666666666667</v>
      </c>
      <c r="I187" s="85">
        <f>VLOOKUP(B187,Summary_Nilai_Tugas!$B$2:$I$172,4,FALSE)</f>
        <v>105</v>
      </c>
      <c r="J187" s="85">
        <f>VLOOKUP(B187,Summary_Nilai_Tugas!$B$2:$I$172,6,FALSE)</f>
        <v>101</v>
      </c>
      <c r="K187" s="85">
        <f>VLOOKUP(B187,Summary_Nilai_Tugas!$B$2:$I$172,8,FALSE)</f>
        <v>112</v>
      </c>
      <c r="L187" s="92">
        <f t="shared" si="10"/>
        <v>106</v>
      </c>
      <c r="M187" s="102">
        <v>66</v>
      </c>
      <c r="N187" s="94">
        <f>VLOOKUP(B187,UAS_IF2211!$B$6:$S$176,18,FALSE)</f>
        <v>69</v>
      </c>
      <c r="O187" s="97"/>
      <c r="P187" s="101">
        <v>85</v>
      </c>
      <c r="Q187" s="103">
        <v>27</v>
      </c>
      <c r="R187" s="98">
        <f t="shared" si="11"/>
        <v>96.428571428571431</v>
      </c>
      <c r="S187" s="99">
        <f t="shared" si="12"/>
        <v>83.631547619047623</v>
      </c>
      <c r="T187" s="89" t="s">
        <v>11</v>
      </c>
      <c r="U187" s="75" t="str">
        <f>VLOOKUP(S187,$T$4:$U$10,2)</f>
        <v>A</v>
      </c>
      <c r="V187" s="16" t="s">
        <v>210</v>
      </c>
      <c r="W187" s="14">
        <v>13520153</v>
      </c>
      <c r="X187" s="14">
        <v>53</v>
      </c>
      <c r="Y187" s="2"/>
    </row>
    <row r="188" spans="1:25" ht="14.5" x14ac:dyDescent="0.35">
      <c r="A188" s="14">
        <v>54</v>
      </c>
      <c r="B188" s="14">
        <v>13520156</v>
      </c>
      <c r="C188" s="13" t="s">
        <v>211</v>
      </c>
      <c r="D188" s="15" t="s">
        <v>4</v>
      </c>
      <c r="E188" s="85">
        <f>VLOOKUP(B188,Summary_Nilai_Tugas!$B$2:$I$172,3,FALSE)</f>
        <v>100</v>
      </c>
      <c r="F188" s="85">
        <f>VLOOKUP(B188,Summary_Nilai_Tugas!$B$2:$I$172,5,FALSE)</f>
        <v>105</v>
      </c>
      <c r="G188" s="85">
        <f>VLOOKUP(B188,Summary_Nilai_Tugas!$B$2:$I$172,7,FALSE)</f>
        <v>95</v>
      </c>
      <c r="H188" s="91">
        <f t="shared" si="9"/>
        <v>100</v>
      </c>
      <c r="I188" s="85">
        <f>VLOOKUP(B188,Summary_Nilai_Tugas!$B$2:$I$172,4,FALSE)</f>
        <v>105</v>
      </c>
      <c r="J188" s="85">
        <f>VLOOKUP(B188,Summary_Nilai_Tugas!$B$2:$I$172,6,FALSE)</f>
        <v>100</v>
      </c>
      <c r="K188" s="85">
        <f>VLOOKUP(B188,Summary_Nilai_Tugas!$B$2:$I$172,8,FALSE)</f>
        <v>109</v>
      </c>
      <c r="L188" s="92">
        <f t="shared" si="10"/>
        <v>104.66666666666667</v>
      </c>
      <c r="M188" s="102">
        <v>72</v>
      </c>
      <c r="N188" s="94">
        <f>VLOOKUP(B188,UAS_IF2211!$B$6:$S$176,18,FALSE)</f>
        <v>66.5</v>
      </c>
      <c r="O188" s="97"/>
      <c r="P188" s="101">
        <v>85</v>
      </c>
      <c r="Q188" s="103">
        <v>28</v>
      </c>
      <c r="R188" s="98">
        <f t="shared" si="11"/>
        <v>100</v>
      </c>
      <c r="S188" s="99">
        <f t="shared" si="12"/>
        <v>84.03958333333334</v>
      </c>
      <c r="T188" s="89" t="s">
        <v>13</v>
      </c>
      <c r="U188" s="75" t="str">
        <f>VLOOKUP(S188,$T$4:$U$10,2)</f>
        <v>A</v>
      </c>
      <c r="V188" s="16" t="s">
        <v>211</v>
      </c>
      <c r="W188" s="14">
        <v>13520156</v>
      </c>
      <c r="X188" s="14">
        <v>54</v>
      </c>
      <c r="Y188" s="2"/>
    </row>
    <row r="189" spans="1:25" ht="14.5" x14ac:dyDescent="0.35">
      <c r="A189" s="14">
        <v>55</v>
      </c>
      <c r="B189" s="14">
        <v>13520159</v>
      </c>
      <c r="C189" s="13" t="s">
        <v>212</v>
      </c>
      <c r="D189" s="15" t="s">
        <v>4</v>
      </c>
      <c r="E189" s="85">
        <f>VLOOKUP(B189,Summary_Nilai_Tugas!$B$2:$I$172,3,FALSE)</f>
        <v>95</v>
      </c>
      <c r="F189" s="85">
        <f>VLOOKUP(B189,Summary_Nilai_Tugas!$B$2:$I$172,5,FALSE)</f>
        <v>101</v>
      </c>
      <c r="G189" s="85">
        <f>VLOOKUP(B189,Summary_Nilai_Tugas!$B$2:$I$172,7,FALSE)</f>
        <v>84</v>
      </c>
      <c r="H189" s="91">
        <f t="shared" si="9"/>
        <v>93.333333333333329</v>
      </c>
      <c r="I189" s="85">
        <f>VLOOKUP(B189,Summary_Nilai_Tugas!$B$2:$I$172,4,FALSE)</f>
        <v>110</v>
      </c>
      <c r="J189" s="85">
        <f>VLOOKUP(B189,Summary_Nilai_Tugas!$B$2:$I$172,6,FALSE)</f>
        <v>96</v>
      </c>
      <c r="K189" s="85">
        <f>VLOOKUP(B189,Summary_Nilai_Tugas!$B$2:$I$172,8,FALSE)</f>
        <v>77</v>
      </c>
      <c r="L189" s="92">
        <f t="shared" si="10"/>
        <v>94.333333333333329</v>
      </c>
      <c r="M189" s="102">
        <v>84.5</v>
      </c>
      <c r="N189" s="94">
        <f>VLOOKUP(B189,UAS_IF2211!$B$6:$S$176,18,FALSE)</f>
        <v>65.5</v>
      </c>
      <c r="O189" s="97"/>
      <c r="P189" s="101">
        <v>80</v>
      </c>
      <c r="Q189" s="103">
        <v>25</v>
      </c>
      <c r="R189" s="98">
        <f t="shared" si="11"/>
        <v>89.285714285714292</v>
      </c>
      <c r="S189" s="99">
        <f t="shared" si="12"/>
        <v>83.140476190476193</v>
      </c>
      <c r="T189" s="89" t="s">
        <v>13</v>
      </c>
      <c r="U189" s="75" t="str">
        <f>VLOOKUP(S189,$T$4:$U$10,2)</f>
        <v>A</v>
      </c>
      <c r="V189" s="16" t="s">
        <v>212</v>
      </c>
      <c r="W189" s="14">
        <v>13520159</v>
      </c>
      <c r="X189" s="14">
        <v>55</v>
      </c>
      <c r="Y189" s="2"/>
    </row>
    <row r="190" spans="1:25" ht="14.5" x14ac:dyDescent="0.35">
      <c r="A190" s="14">
        <v>56</v>
      </c>
      <c r="B190" s="14">
        <v>13520162</v>
      </c>
      <c r="C190" s="13" t="s">
        <v>213</v>
      </c>
      <c r="D190" s="15" t="s">
        <v>4</v>
      </c>
      <c r="E190" s="85">
        <f>VLOOKUP(B190,Summary_Nilai_Tugas!$B$2:$I$172,3,FALSE)</f>
        <v>93</v>
      </c>
      <c r="F190" s="85">
        <f>VLOOKUP(B190,Summary_Nilai_Tugas!$B$2:$I$172,5,FALSE)</f>
        <v>105</v>
      </c>
      <c r="G190" s="85">
        <f>VLOOKUP(B190,Summary_Nilai_Tugas!$B$2:$I$172,7,FALSE)</f>
        <v>100</v>
      </c>
      <c r="H190" s="91">
        <f t="shared" si="9"/>
        <v>99.333333333333329</v>
      </c>
      <c r="I190" s="85">
        <f>VLOOKUP(B190,Summary_Nilai_Tugas!$B$2:$I$172,4,FALSE)</f>
        <v>93</v>
      </c>
      <c r="J190" s="85">
        <f>VLOOKUP(B190,Summary_Nilai_Tugas!$B$2:$I$172,6,FALSE)</f>
        <v>100</v>
      </c>
      <c r="K190" s="85">
        <f>VLOOKUP(B190,Summary_Nilai_Tugas!$B$2:$I$172,8,FALSE)</f>
        <v>75</v>
      </c>
      <c r="L190" s="92">
        <f t="shared" si="10"/>
        <v>89.333333333333329</v>
      </c>
      <c r="M190" s="102">
        <v>76.5</v>
      </c>
      <c r="N190" s="94">
        <f>VLOOKUP(B190,UAS_IF2211!$B$6:$S$176,18,FALSE)</f>
        <v>75.5</v>
      </c>
      <c r="O190" s="97"/>
      <c r="P190" s="101">
        <v>85</v>
      </c>
      <c r="Q190" s="103">
        <v>28</v>
      </c>
      <c r="R190" s="98">
        <f t="shared" si="11"/>
        <v>100</v>
      </c>
      <c r="S190" s="99">
        <f t="shared" si="12"/>
        <v>84.383333333333326</v>
      </c>
      <c r="T190" s="89"/>
      <c r="U190" s="75" t="str">
        <f>VLOOKUP(S190,$T$4:$U$10,2)</f>
        <v>A</v>
      </c>
      <c r="V190" s="16" t="s">
        <v>213</v>
      </c>
      <c r="W190" s="14">
        <v>13520162</v>
      </c>
      <c r="X190" s="14">
        <v>56</v>
      </c>
      <c r="Y190" s="2"/>
    </row>
    <row r="191" spans="1:25" ht="14.5" x14ac:dyDescent="0.35">
      <c r="A191" s="14">
        <v>57</v>
      </c>
      <c r="B191" s="14">
        <v>13520165</v>
      </c>
      <c r="C191" s="13" t="s">
        <v>214</v>
      </c>
      <c r="D191" s="15" t="s">
        <v>4</v>
      </c>
      <c r="E191" s="85">
        <f>VLOOKUP(B191,Summary_Nilai_Tugas!$B$2:$I$172,3,FALSE)</f>
        <v>100</v>
      </c>
      <c r="F191" s="85">
        <f>VLOOKUP(B191,Summary_Nilai_Tugas!$B$2:$I$172,5,FALSE)</f>
        <v>105</v>
      </c>
      <c r="G191" s="85">
        <f>VLOOKUP(B191,Summary_Nilai_Tugas!$B$2:$I$172,7,FALSE)</f>
        <v>95</v>
      </c>
      <c r="H191" s="91">
        <f t="shared" si="9"/>
        <v>100</v>
      </c>
      <c r="I191" s="85">
        <f>VLOOKUP(B191,Summary_Nilai_Tugas!$B$2:$I$172,4,FALSE)</f>
        <v>91</v>
      </c>
      <c r="J191" s="85">
        <f>VLOOKUP(B191,Summary_Nilai_Tugas!$B$2:$I$172,6,FALSE)</f>
        <v>89</v>
      </c>
      <c r="K191" s="85">
        <f>VLOOKUP(B191,Summary_Nilai_Tugas!$B$2:$I$172,8,FALSE)</f>
        <v>92</v>
      </c>
      <c r="L191" s="92">
        <f t="shared" si="10"/>
        <v>90.666666666666671</v>
      </c>
      <c r="M191" s="102">
        <v>66</v>
      </c>
      <c r="N191" s="94">
        <f>VLOOKUP(B191,UAS_IF2211!$B$6:$S$176,18,FALSE)</f>
        <v>52</v>
      </c>
      <c r="O191" s="97"/>
      <c r="P191" s="101">
        <v>80</v>
      </c>
      <c r="Q191" s="103">
        <v>27</v>
      </c>
      <c r="R191" s="98">
        <f t="shared" si="11"/>
        <v>96.428571428571431</v>
      </c>
      <c r="S191" s="99">
        <f t="shared" si="12"/>
        <v>75.51904761904764</v>
      </c>
      <c r="T191" s="89" t="s">
        <v>10</v>
      </c>
      <c r="U191" s="75" t="str">
        <f>VLOOKUP(S191,$T$4:$U$10,2)</f>
        <v>AB</v>
      </c>
      <c r="V191" s="16" t="s">
        <v>214</v>
      </c>
      <c r="W191" s="14">
        <v>13520165</v>
      </c>
      <c r="X191" s="14">
        <v>57</v>
      </c>
      <c r="Y191" s="2"/>
    </row>
    <row r="192" spans="1:25" ht="12.5" x14ac:dyDescent="0.25">
      <c r="E192" s="77"/>
      <c r="F192" s="77"/>
      <c r="G192" s="77"/>
      <c r="H192" s="104"/>
      <c r="I192" s="77"/>
      <c r="J192" s="77"/>
      <c r="K192" s="77"/>
      <c r="L192" s="104"/>
      <c r="M192" s="77"/>
      <c r="N192" s="77"/>
      <c r="O192" s="77"/>
      <c r="P192" s="77"/>
      <c r="Q192" s="77"/>
      <c r="R192" s="78"/>
      <c r="S192" s="104"/>
      <c r="T192" s="77"/>
      <c r="U192" s="3"/>
      <c r="V192" s="6"/>
      <c r="W192" s="6"/>
      <c r="X192" s="6"/>
      <c r="Y192" s="2"/>
    </row>
    <row r="193" spans="5:25" ht="12.5" x14ac:dyDescent="0.25">
      <c r="E193" s="77"/>
      <c r="F193" s="77"/>
      <c r="G193" s="77"/>
      <c r="H193" s="104"/>
      <c r="I193" s="77"/>
      <c r="J193" s="77"/>
      <c r="K193" s="77"/>
      <c r="L193" s="104"/>
      <c r="M193" s="77"/>
      <c r="N193" s="77"/>
      <c r="O193" s="77"/>
      <c r="P193" s="77"/>
      <c r="Q193" s="77"/>
      <c r="R193" s="78"/>
      <c r="S193" s="104"/>
      <c r="T193" s="77"/>
      <c r="U193" s="3"/>
      <c r="V193" s="6"/>
      <c r="W193" s="6"/>
      <c r="X193" s="6"/>
      <c r="Y193" s="2"/>
    </row>
    <row r="194" spans="5:25" ht="12.5" x14ac:dyDescent="0.25">
      <c r="E194" s="77"/>
      <c r="F194" s="77"/>
      <c r="G194" s="77"/>
      <c r="H194" s="104"/>
      <c r="I194" s="77"/>
      <c r="J194" s="77"/>
      <c r="K194" s="77"/>
      <c r="L194" s="104"/>
      <c r="M194" s="77"/>
      <c r="N194" s="77"/>
      <c r="O194" s="77"/>
      <c r="P194" s="77"/>
      <c r="Q194" s="77"/>
      <c r="R194" s="78"/>
      <c r="S194" s="104"/>
      <c r="T194" s="77"/>
      <c r="U194" s="3"/>
      <c r="V194" s="6"/>
      <c r="W194" s="6"/>
      <c r="X194" s="6"/>
      <c r="Y194" s="2"/>
    </row>
    <row r="195" spans="5:25" ht="12.5" x14ac:dyDescent="0.25">
      <c r="E195" s="77"/>
      <c r="F195" s="77"/>
      <c r="G195" s="77"/>
      <c r="H195" s="104"/>
      <c r="I195" s="77"/>
      <c r="J195" s="77"/>
      <c r="K195" s="77"/>
      <c r="L195" s="104"/>
      <c r="M195" s="77"/>
      <c r="N195" s="77"/>
      <c r="O195" s="77"/>
      <c r="P195" s="77"/>
      <c r="Q195" s="77"/>
      <c r="R195" s="78"/>
      <c r="S195" s="104"/>
      <c r="T195" s="77"/>
      <c r="U195" s="3"/>
      <c r="V195" s="6"/>
      <c r="W195" s="6"/>
      <c r="X195" s="6"/>
      <c r="Y195" s="2"/>
    </row>
    <row r="196" spans="5:25" ht="12.5" x14ac:dyDescent="0.25">
      <c r="E196" s="77"/>
      <c r="F196" s="77"/>
      <c r="G196" s="77"/>
      <c r="H196" s="104"/>
      <c r="I196" s="77"/>
      <c r="J196" s="77"/>
      <c r="K196" s="77"/>
      <c r="L196" s="104"/>
      <c r="M196" s="77"/>
      <c r="N196" s="77"/>
      <c r="O196" s="77"/>
      <c r="P196" s="77"/>
      <c r="Q196" s="77"/>
      <c r="R196" s="78"/>
      <c r="S196" s="104"/>
      <c r="T196" s="77"/>
      <c r="U196" s="3"/>
      <c r="V196" s="6"/>
      <c r="W196" s="6"/>
      <c r="X196" s="6"/>
      <c r="Y196" s="2"/>
    </row>
    <row r="197" spans="5:25" ht="12.5" x14ac:dyDescent="0.25">
      <c r="E197" s="77"/>
      <c r="F197" s="77"/>
      <c r="G197" s="77"/>
      <c r="H197" s="104"/>
      <c r="I197" s="77"/>
      <c r="J197" s="77"/>
      <c r="K197" s="77"/>
      <c r="L197" s="104"/>
      <c r="M197" s="77"/>
      <c r="N197" s="77"/>
      <c r="O197" s="77"/>
      <c r="P197" s="77"/>
      <c r="Q197" s="77"/>
      <c r="R197" s="78"/>
      <c r="S197" s="104"/>
      <c r="T197" s="77"/>
      <c r="U197" s="3"/>
      <c r="V197" s="6"/>
      <c r="W197" s="6"/>
      <c r="X197" s="6"/>
      <c r="Y197" s="2"/>
    </row>
    <row r="198" spans="5:25" ht="12.5" x14ac:dyDescent="0.25">
      <c r="E198" s="77"/>
      <c r="F198" s="77"/>
      <c r="G198" s="77"/>
      <c r="H198" s="104"/>
      <c r="I198" s="77"/>
      <c r="J198" s="77"/>
      <c r="K198" s="77"/>
      <c r="L198" s="104"/>
      <c r="M198" s="77"/>
      <c r="N198" s="77"/>
      <c r="O198" s="77"/>
      <c r="P198" s="77"/>
      <c r="Q198" s="77"/>
      <c r="R198" s="78"/>
      <c r="S198" s="104"/>
      <c r="T198" s="77"/>
      <c r="U198" s="3"/>
      <c r="V198" s="6"/>
      <c r="W198" s="6"/>
      <c r="X198" s="6"/>
      <c r="Y198" s="2"/>
    </row>
    <row r="199" spans="5:25" ht="12.5" x14ac:dyDescent="0.25">
      <c r="E199" s="77"/>
      <c r="F199" s="77"/>
      <c r="G199" s="77"/>
      <c r="H199" s="104"/>
      <c r="I199" s="77"/>
      <c r="J199" s="77"/>
      <c r="K199" s="77"/>
      <c r="L199" s="104"/>
      <c r="M199" s="77"/>
      <c r="N199" s="77"/>
      <c r="O199" s="77"/>
      <c r="P199" s="77"/>
      <c r="Q199" s="77"/>
      <c r="R199" s="78"/>
      <c r="S199" s="104"/>
      <c r="T199" s="77"/>
      <c r="U199" s="3"/>
      <c r="V199" s="6"/>
      <c r="W199" s="6"/>
      <c r="X199" s="6"/>
      <c r="Y199" s="2"/>
    </row>
    <row r="200" spans="5:25" ht="12.5" x14ac:dyDescent="0.25">
      <c r="E200" s="77"/>
      <c r="F200" s="77"/>
      <c r="G200" s="77"/>
      <c r="H200" s="104"/>
      <c r="I200" s="77"/>
      <c r="J200" s="77"/>
      <c r="K200" s="77"/>
      <c r="L200" s="104"/>
      <c r="M200" s="77"/>
      <c r="N200" s="77"/>
      <c r="O200" s="77"/>
      <c r="P200" s="77"/>
      <c r="Q200" s="77"/>
      <c r="R200" s="78"/>
      <c r="S200" s="104"/>
      <c r="T200" s="77"/>
      <c r="U200" s="3"/>
      <c r="V200" s="6"/>
      <c r="W200" s="6"/>
      <c r="X200" s="6"/>
      <c r="Y200" s="2"/>
    </row>
    <row r="201" spans="5:25" ht="12.5" x14ac:dyDescent="0.25">
      <c r="E201" s="77"/>
      <c r="F201" s="77"/>
      <c r="G201" s="77"/>
      <c r="H201" s="104"/>
      <c r="I201" s="77"/>
      <c r="J201" s="77"/>
      <c r="K201" s="77"/>
      <c r="L201" s="104"/>
      <c r="M201" s="77"/>
      <c r="N201" s="77"/>
      <c r="O201" s="77"/>
      <c r="P201" s="77"/>
      <c r="Q201" s="77"/>
      <c r="R201" s="78"/>
      <c r="S201" s="104"/>
      <c r="T201" s="77"/>
      <c r="U201" s="3"/>
      <c r="V201" s="6"/>
      <c r="W201" s="6"/>
      <c r="X201" s="6"/>
      <c r="Y201" s="2"/>
    </row>
    <row r="202" spans="5:25" ht="12.5" x14ac:dyDescent="0.25">
      <c r="E202" s="77"/>
      <c r="F202" s="77"/>
      <c r="G202" s="77"/>
      <c r="H202" s="104"/>
      <c r="I202" s="77"/>
      <c r="J202" s="77"/>
      <c r="K202" s="77"/>
      <c r="L202" s="104"/>
      <c r="M202" s="77"/>
      <c r="N202" s="77"/>
      <c r="O202" s="77"/>
      <c r="P202" s="77"/>
      <c r="Q202" s="77"/>
      <c r="R202" s="78"/>
      <c r="S202" s="104"/>
      <c r="T202" s="77"/>
      <c r="U202" s="3"/>
      <c r="V202" s="6"/>
      <c r="W202" s="6"/>
      <c r="X202" s="6"/>
      <c r="Y202" s="2"/>
    </row>
    <row r="203" spans="5:25" ht="12.5" x14ac:dyDescent="0.25">
      <c r="E203" s="77"/>
      <c r="F203" s="77"/>
      <c r="G203" s="77"/>
      <c r="H203" s="104"/>
      <c r="I203" s="77"/>
      <c r="J203" s="77"/>
      <c r="K203" s="77"/>
      <c r="L203" s="104"/>
      <c r="M203" s="77"/>
      <c r="N203" s="77"/>
      <c r="O203" s="77"/>
      <c r="P203" s="77"/>
      <c r="Q203" s="77"/>
      <c r="R203" s="78"/>
      <c r="S203" s="104"/>
      <c r="T203" s="77"/>
      <c r="U203" s="3"/>
      <c r="V203" s="6"/>
      <c r="W203" s="6"/>
      <c r="X203" s="6"/>
      <c r="Y203" s="2"/>
    </row>
    <row r="204" spans="5:25" ht="12.5" x14ac:dyDescent="0.25">
      <c r="E204" s="77"/>
      <c r="F204" s="77"/>
      <c r="G204" s="77"/>
      <c r="H204" s="104"/>
      <c r="I204" s="77"/>
      <c r="J204" s="77"/>
      <c r="K204" s="77"/>
      <c r="L204" s="104"/>
      <c r="M204" s="77"/>
      <c r="N204" s="77"/>
      <c r="O204" s="77"/>
      <c r="P204" s="77"/>
      <c r="Q204" s="77"/>
      <c r="R204" s="78"/>
      <c r="S204" s="104"/>
      <c r="T204" s="77"/>
      <c r="U204" s="3"/>
      <c r="V204" s="6"/>
      <c r="W204" s="6"/>
      <c r="X204" s="6"/>
      <c r="Y204" s="2"/>
    </row>
    <row r="205" spans="5:25" ht="12.5" x14ac:dyDescent="0.25">
      <c r="E205" s="77"/>
      <c r="F205" s="77"/>
      <c r="G205" s="77"/>
      <c r="H205" s="104"/>
      <c r="I205" s="77"/>
      <c r="J205" s="77"/>
      <c r="K205" s="77"/>
      <c r="L205" s="104"/>
      <c r="M205" s="77"/>
      <c r="N205" s="77"/>
      <c r="O205" s="77"/>
      <c r="P205" s="77"/>
      <c r="Q205" s="77"/>
      <c r="R205" s="78"/>
      <c r="S205" s="104"/>
      <c r="T205" s="77"/>
      <c r="U205" s="3"/>
      <c r="V205" s="6"/>
      <c r="W205" s="6"/>
      <c r="X205" s="6"/>
      <c r="Y205" s="2"/>
    </row>
    <row r="206" spans="5:25" ht="12.5" x14ac:dyDescent="0.25">
      <c r="E206" s="77"/>
      <c r="F206" s="77"/>
      <c r="G206" s="77"/>
      <c r="H206" s="104"/>
      <c r="I206" s="77"/>
      <c r="J206" s="77"/>
      <c r="K206" s="77"/>
      <c r="L206" s="104"/>
      <c r="M206" s="77"/>
      <c r="N206" s="77"/>
      <c r="O206" s="77"/>
      <c r="P206" s="77"/>
      <c r="Q206" s="77"/>
      <c r="R206" s="78"/>
      <c r="S206" s="104"/>
      <c r="T206" s="77"/>
      <c r="U206" s="3"/>
      <c r="V206" s="6"/>
      <c r="W206" s="6"/>
      <c r="X206" s="6"/>
      <c r="Y206" s="2"/>
    </row>
    <row r="207" spans="5:25" ht="12.5" x14ac:dyDescent="0.25">
      <c r="E207" s="77"/>
      <c r="F207" s="77"/>
      <c r="G207" s="77"/>
      <c r="H207" s="104"/>
      <c r="I207" s="77"/>
      <c r="J207" s="77"/>
      <c r="K207" s="77"/>
      <c r="L207" s="104"/>
      <c r="M207" s="77"/>
      <c r="N207" s="77"/>
      <c r="O207" s="77"/>
      <c r="P207" s="77"/>
      <c r="Q207" s="77"/>
      <c r="R207" s="78"/>
      <c r="S207" s="104"/>
      <c r="T207" s="77"/>
      <c r="U207" s="3"/>
      <c r="V207" s="6"/>
      <c r="W207" s="6"/>
      <c r="X207" s="6"/>
      <c r="Y207" s="2"/>
    </row>
    <row r="208" spans="5:25" ht="12.5" x14ac:dyDescent="0.25">
      <c r="E208" s="77"/>
      <c r="F208" s="77"/>
      <c r="G208" s="77"/>
      <c r="H208" s="104"/>
      <c r="I208" s="77"/>
      <c r="J208" s="77"/>
      <c r="K208" s="77"/>
      <c r="L208" s="104"/>
      <c r="M208" s="77"/>
      <c r="N208" s="77"/>
      <c r="O208" s="77"/>
      <c r="P208" s="77"/>
      <c r="Q208" s="77"/>
      <c r="R208" s="78"/>
      <c r="S208" s="104"/>
      <c r="T208" s="77"/>
      <c r="U208" s="3"/>
      <c r="V208" s="6"/>
      <c r="W208" s="6"/>
      <c r="X208" s="6"/>
      <c r="Y208" s="2"/>
    </row>
    <row r="209" spans="5:25" ht="12.5" x14ac:dyDescent="0.25">
      <c r="E209" s="77"/>
      <c r="F209" s="77"/>
      <c r="G209" s="77"/>
      <c r="H209" s="104"/>
      <c r="I209" s="77"/>
      <c r="J209" s="77"/>
      <c r="K209" s="77"/>
      <c r="L209" s="104"/>
      <c r="M209" s="77"/>
      <c r="N209" s="77"/>
      <c r="O209" s="77"/>
      <c r="P209" s="77"/>
      <c r="Q209" s="77"/>
      <c r="R209" s="78"/>
      <c r="S209" s="104"/>
      <c r="T209" s="77"/>
      <c r="U209" s="3"/>
      <c r="V209" s="6"/>
      <c r="W209" s="6"/>
      <c r="X209" s="6"/>
      <c r="Y209" s="2"/>
    </row>
    <row r="210" spans="5:25" ht="12.5" x14ac:dyDescent="0.25">
      <c r="E210" s="77"/>
      <c r="F210" s="77"/>
      <c r="G210" s="77"/>
      <c r="H210" s="104"/>
      <c r="I210" s="77"/>
      <c r="J210" s="77"/>
      <c r="K210" s="77"/>
      <c r="L210" s="104"/>
      <c r="M210" s="77"/>
      <c r="N210" s="77"/>
      <c r="O210" s="77"/>
      <c r="P210" s="77"/>
      <c r="Q210" s="77"/>
      <c r="R210" s="78"/>
      <c r="S210" s="104"/>
      <c r="T210" s="77"/>
      <c r="U210" s="3"/>
      <c r="V210" s="6"/>
      <c r="W210" s="6"/>
      <c r="X210" s="6"/>
      <c r="Y210" s="2"/>
    </row>
    <row r="211" spans="5:25" ht="12.5" x14ac:dyDescent="0.25">
      <c r="E211" s="77"/>
      <c r="F211" s="77"/>
      <c r="G211" s="77"/>
      <c r="H211" s="104"/>
      <c r="I211" s="77"/>
      <c r="J211" s="77"/>
      <c r="K211" s="77"/>
      <c r="L211" s="104"/>
      <c r="M211" s="77"/>
      <c r="N211" s="77"/>
      <c r="O211" s="77"/>
      <c r="P211" s="77"/>
      <c r="Q211" s="77"/>
      <c r="R211" s="78"/>
      <c r="S211" s="104"/>
      <c r="T211" s="77"/>
      <c r="U211" s="3"/>
      <c r="V211" s="6"/>
      <c r="W211" s="6"/>
      <c r="X211" s="6"/>
      <c r="Y211" s="2"/>
    </row>
    <row r="212" spans="5:25" ht="12.5" x14ac:dyDescent="0.25">
      <c r="E212" s="77"/>
      <c r="F212" s="77"/>
      <c r="G212" s="77"/>
      <c r="H212" s="104"/>
      <c r="I212" s="77"/>
      <c r="J212" s="77"/>
      <c r="K212" s="77"/>
      <c r="L212" s="104"/>
      <c r="M212" s="77"/>
      <c r="N212" s="77"/>
      <c r="O212" s="77"/>
      <c r="P212" s="77"/>
      <c r="Q212" s="77"/>
      <c r="R212" s="78"/>
      <c r="S212" s="104"/>
      <c r="T212" s="77"/>
      <c r="U212" s="3"/>
      <c r="V212" s="6"/>
      <c r="W212" s="6"/>
      <c r="X212" s="6"/>
      <c r="Y212" s="2"/>
    </row>
    <row r="213" spans="5:25" ht="12.5" x14ac:dyDescent="0.25">
      <c r="E213" s="77"/>
      <c r="F213" s="77"/>
      <c r="G213" s="77"/>
      <c r="H213" s="104"/>
      <c r="I213" s="77"/>
      <c r="J213" s="77"/>
      <c r="K213" s="77"/>
      <c r="L213" s="104"/>
      <c r="M213" s="77"/>
      <c r="N213" s="77"/>
      <c r="O213" s="77"/>
      <c r="P213" s="77"/>
      <c r="Q213" s="77"/>
      <c r="R213" s="78"/>
      <c r="S213" s="104"/>
      <c r="T213" s="77"/>
      <c r="U213" s="3"/>
      <c r="V213" s="6"/>
      <c r="W213" s="6"/>
      <c r="X213" s="6"/>
      <c r="Y213" s="2"/>
    </row>
    <row r="214" spans="5:25" ht="12.5" x14ac:dyDescent="0.25">
      <c r="E214" s="77"/>
      <c r="F214" s="77"/>
      <c r="G214" s="77"/>
      <c r="H214" s="104"/>
      <c r="I214" s="77"/>
      <c r="J214" s="77"/>
      <c r="K214" s="77"/>
      <c r="L214" s="104"/>
      <c r="M214" s="77"/>
      <c r="N214" s="77"/>
      <c r="O214" s="77"/>
      <c r="P214" s="77"/>
      <c r="Q214" s="77"/>
      <c r="R214" s="78"/>
      <c r="S214" s="104"/>
      <c r="T214" s="77"/>
      <c r="U214" s="3"/>
      <c r="V214" s="6"/>
      <c r="W214" s="6"/>
      <c r="X214" s="6"/>
      <c r="Y214" s="2"/>
    </row>
    <row r="215" spans="5:25" ht="12.5" x14ac:dyDescent="0.25">
      <c r="E215" s="77"/>
      <c r="F215" s="77"/>
      <c r="G215" s="77"/>
      <c r="H215" s="104"/>
      <c r="I215" s="77"/>
      <c r="J215" s="77"/>
      <c r="K215" s="77"/>
      <c r="L215" s="104"/>
      <c r="M215" s="77"/>
      <c r="N215" s="77"/>
      <c r="O215" s="77"/>
      <c r="P215" s="77"/>
      <c r="Q215" s="77"/>
      <c r="R215" s="78"/>
      <c r="S215" s="104"/>
      <c r="T215" s="77"/>
      <c r="U215" s="3"/>
      <c r="V215" s="6"/>
      <c r="W215" s="6"/>
      <c r="X215" s="6"/>
      <c r="Y215" s="2"/>
    </row>
    <row r="216" spans="5:25" ht="12.5" x14ac:dyDescent="0.25">
      <c r="E216" s="77"/>
      <c r="F216" s="77"/>
      <c r="G216" s="77"/>
      <c r="H216" s="104"/>
      <c r="I216" s="77"/>
      <c r="J216" s="77"/>
      <c r="K216" s="77"/>
      <c r="L216" s="104"/>
      <c r="M216" s="77"/>
      <c r="N216" s="77"/>
      <c r="O216" s="77"/>
      <c r="P216" s="77"/>
      <c r="Q216" s="77"/>
      <c r="R216" s="78"/>
      <c r="S216" s="104"/>
      <c r="T216" s="77"/>
      <c r="U216" s="3"/>
      <c r="V216" s="6"/>
      <c r="W216" s="6"/>
      <c r="X216" s="6"/>
      <c r="Y216" s="2"/>
    </row>
    <row r="217" spans="5:25" ht="12.5" x14ac:dyDescent="0.25">
      <c r="E217" s="77"/>
      <c r="F217" s="77"/>
      <c r="G217" s="77"/>
      <c r="H217" s="104"/>
      <c r="I217" s="77"/>
      <c r="J217" s="77"/>
      <c r="K217" s="77"/>
      <c r="L217" s="104"/>
      <c r="M217" s="77"/>
      <c r="N217" s="77"/>
      <c r="O217" s="77"/>
      <c r="P217" s="77"/>
      <c r="Q217" s="77"/>
      <c r="R217" s="78"/>
      <c r="S217" s="104"/>
      <c r="T217" s="77"/>
      <c r="U217" s="3"/>
      <c r="V217" s="6"/>
      <c r="W217" s="6"/>
      <c r="X217" s="6"/>
      <c r="Y217" s="2"/>
    </row>
    <row r="218" spans="5:25" ht="12.5" x14ac:dyDescent="0.25">
      <c r="E218" s="77"/>
      <c r="F218" s="77"/>
      <c r="G218" s="77"/>
      <c r="H218" s="104"/>
      <c r="I218" s="77"/>
      <c r="J218" s="77"/>
      <c r="K218" s="77"/>
      <c r="L218" s="104"/>
      <c r="M218" s="77"/>
      <c r="N218" s="77"/>
      <c r="O218" s="77"/>
      <c r="P218" s="77"/>
      <c r="Q218" s="77"/>
      <c r="R218" s="78"/>
      <c r="S218" s="104"/>
      <c r="T218" s="77"/>
      <c r="U218" s="3"/>
      <c r="V218" s="6"/>
      <c r="W218" s="6"/>
      <c r="X218" s="6"/>
      <c r="Y218" s="2"/>
    </row>
    <row r="219" spans="5:25" ht="12.5" x14ac:dyDescent="0.25">
      <c r="E219" s="77"/>
      <c r="F219" s="77"/>
      <c r="G219" s="77"/>
      <c r="H219" s="104"/>
      <c r="I219" s="77"/>
      <c r="J219" s="77"/>
      <c r="K219" s="77"/>
      <c r="L219" s="104"/>
      <c r="M219" s="77"/>
      <c r="N219" s="77"/>
      <c r="O219" s="77"/>
      <c r="P219" s="77"/>
      <c r="Q219" s="77"/>
      <c r="R219" s="78"/>
      <c r="S219" s="104"/>
      <c r="T219" s="77"/>
      <c r="U219" s="3"/>
      <c r="V219" s="6"/>
      <c r="W219" s="6"/>
      <c r="X219" s="6"/>
      <c r="Y219" s="2"/>
    </row>
    <row r="220" spans="5:25" ht="12.5" x14ac:dyDescent="0.25">
      <c r="E220" s="77"/>
      <c r="F220" s="77"/>
      <c r="G220" s="77"/>
      <c r="H220" s="104"/>
      <c r="I220" s="77"/>
      <c r="J220" s="77"/>
      <c r="K220" s="77"/>
      <c r="L220" s="104"/>
      <c r="M220" s="77"/>
      <c r="N220" s="77"/>
      <c r="O220" s="77"/>
      <c r="P220" s="77"/>
      <c r="Q220" s="77"/>
      <c r="R220" s="78"/>
      <c r="S220" s="104"/>
      <c r="T220" s="77"/>
      <c r="U220" s="3"/>
      <c r="V220" s="6"/>
      <c r="W220" s="6"/>
      <c r="X220" s="6"/>
      <c r="Y220" s="2"/>
    </row>
    <row r="221" spans="5:25" ht="12.5" x14ac:dyDescent="0.25">
      <c r="E221" s="77"/>
      <c r="F221" s="77"/>
      <c r="G221" s="77"/>
      <c r="H221" s="104"/>
      <c r="I221" s="77"/>
      <c r="J221" s="77"/>
      <c r="K221" s="77"/>
      <c r="L221" s="104"/>
      <c r="M221" s="77"/>
      <c r="N221" s="77"/>
      <c r="O221" s="77"/>
      <c r="P221" s="77"/>
      <c r="Q221" s="77"/>
      <c r="R221" s="78"/>
      <c r="S221" s="104"/>
      <c r="T221" s="77"/>
      <c r="U221" s="3"/>
      <c r="V221" s="6"/>
      <c r="W221" s="6"/>
      <c r="X221" s="6"/>
      <c r="Y221" s="2"/>
    </row>
    <row r="222" spans="5:25" ht="12.5" x14ac:dyDescent="0.25">
      <c r="E222" s="77"/>
      <c r="F222" s="77"/>
      <c r="G222" s="77"/>
      <c r="H222" s="104"/>
      <c r="I222" s="77"/>
      <c r="J222" s="77"/>
      <c r="K222" s="77"/>
      <c r="L222" s="104"/>
      <c r="M222" s="77"/>
      <c r="N222" s="77"/>
      <c r="O222" s="77"/>
      <c r="P222" s="77"/>
      <c r="Q222" s="77"/>
      <c r="R222" s="78"/>
      <c r="S222" s="104"/>
      <c r="T222" s="77"/>
      <c r="U222" s="3"/>
      <c r="V222" s="6"/>
      <c r="W222" s="6"/>
      <c r="X222" s="6"/>
      <c r="Y222" s="2"/>
    </row>
    <row r="223" spans="5:25" ht="12.5" x14ac:dyDescent="0.25">
      <c r="E223" s="77"/>
      <c r="F223" s="77"/>
      <c r="G223" s="77"/>
      <c r="H223" s="104"/>
      <c r="I223" s="77"/>
      <c r="J223" s="77"/>
      <c r="K223" s="77"/>
      <c r="L223" s="104"/>
      <c r="M223" s="77"/>
      <c r="N223" s="77"/>
      <c r="O223" s="77"/>
      <c r="P223" s="77"/>
      <c r="Q223" s="77"/>
      <c r="R223" s="78"/>
      <c r="S223" s="104"/>
      <c r="T223" s="77"/>
      <c r="U223" s="3"/>
      <c r="V223" s="6"/>
      <c r="W223" s="6"/>
      <c r="X223" s="6"/>
      <c r="Y223" s="2"/>
    </row>
    <row r="224" spans="5:25" ht="12.5" x14ac:dyDescent="0.25">
      <c r="E224" s="77"/>
      <c r="F224" s="77"/>
      <c r="G224" s="77"/>
      <c r="H224" s="104"/>
      <c r="I224" s="77"/>
      <c r="J224" s="77"/>
      <c r="K224" s="77"/>
      <c r="L224" s="104"/>
      <c r="M224" s="77"/>
      <c r="N224" s="77"/>
      <c r="O224" s="77"/>
      <c r="P224" s="77"/>
      <c r="Q224" s="77"/>
      <c r="R224" s="78"/>
      <c r="S224" s="104"/>
      <c r="T224" s="77"/>
      <c r="U224" s="3"/>
      <c r="V224" s="6"/>
      <c r="W224" s="6"/>
      <c r="X224" s="6"/>
      <c r="Y224" s="2"/>
    </row>
    <row r="225" spans="5:25" ht="12.5" x14ac:dyDescent="0.25">
      <c r="E225" s="77"/>
      <c r="F225" s="77"/>
      <c r="G225" s="77"/>
      <c r="H225" s="104"/>
      <c r="I225" s="77"/>
      <c r="J225" s="77"/>
      <c r="K225" s="77"/>
      <c r="L225" s="104"/>
      <c r="M225" s="77"/>
      <c r="N225" s="77"/>
      <c r="O225" s="77"/>
      <c r="P225" s="77"/>
      <c r="Q225" s="77"/>
      <c r="R225" s="78"/>
      <c r="S225" s="104"/>
      <c r="T225" s="77"/>
      <c r="U225" s="3"/>
      <c r="V225" s="6"/>
      <c r="W225" s="6"/>
      <c r="X225" s="6"/>
      <c r="Y225" s="2"/>
    </row>
    <row r="226" spans="5:25" ht="12.5" x14ac:dyDescent="0.25">
      <c r="E226" s="77"/>
      <c r="F226" s="77"/>
      <c r="G226" s="77"/>
      <c r="H226" s="104"/>
      <c r="I226" s="77"/>
      <c r="J226" s="77"/>
      <c r="K226" s="77"/>
      <c r="L226" s="104"/>
      <c r="M226" s="77"/>
      <c r="N226" s="77"/>
      <c r="O226" s="77"/>
      <c r="P226" s="77"/>
      <c r="Q226" s="77"/>
      <c r="R226" s="78"/>
      <c r="S226" s="104"/>
      <c r="T226" s="77"/>
      <c r="U226" s="3"/>
      <c r="V226" s="6"/>
      <c r="W226" s="6"/>
      <c r="X226" s="6"/>
      <c r="Y226" s="2"/>
    </row>
    <row r="227" spans="5:25" ht="12.5" x14ac:dyDescent="0.25">
      <c r="E227" s="77"/>
      <c r="F227" s="77"/>
      <c r="G227" s="77"/>
      <c r="H227" s="104"/>
      <c r="I227" s="77"/>
      <c r="J227" s="77"/>
      <c r="K227" s="77"/>
      <c r="L227" s="104"/>
      <c r="M227" s="77"/>
      <c r="N227" s="77"/>
      <c r="O227" s="77"/>
      <c r="P227" s="77"/>
      <c r="Q227" s="77"/>
      <c r="R227" s="78"/>
      <c r="S227" s="104"/>
      <c r="T227" s="77"/>
      <c r="U227" s="3"/>
      <c r="V227" s="6"/>
      <c r="W227" s="6"/>
      <c r="X227" s="6"/>
      <c r="Y227" s="2"/>
    </row>
    <row r="228" spans="5:25" ht="12.5" x14ac:dyDescent="0.25">
      <c r="E228" s="77"/>
      <c r="F228" s="77"/>
      <c r="G228" s="77"/>
      <c r="H228" s="104"/>
      <c r="I228" s="77"/>
      <c r="J228" s="77"/>
      <c r="K228" s="77"/>
      <c r="L228" s="104"/>
      <c r="M228" s="77"/>
      <c r="N228" s="77"/>
      <c r="O228" s="77"/>
      <c r="P228" s="77"/>
      <c r="Q228" s="77"/>
      <c r="R228" s="78"/>
      <c r="S228" s="104"/>
      <c r="T228" s="77"/>
      <c r="U228" s="3"/>
      <c r="V228" s="6"/>
      <c r="W228" s="6"/>
      <c r="X228" s="6"/>
      <c r="Y228" s="2"/>
    </row>
    <row r="229" spans="5:25" ht="12.5" x14ac:dyDescent="0.25">
      <c r="E229" s="77"/>
      <c r="F229" s="77"/>
      <c r="G229" s="77"/>
      <c r="H229" s="104"/>
      <c r="I229" s="77"/>
      <c r="J229" s="77"/>
      <c r="K229" s="77"/>
      <c r="L229" s="104"/>
      <c r="M229" s="77"/>
      <c r="N229" s="77"/>
      <c r="O229" s="77"/>
      <c r="P229" s="77"/>
      <c r="Q229" s="77"/>
      <c r="R229" s="78"/>
      <c r="S229" s="104"/>
      <c r="T229" s="77"/>
      <c r="U229" s="3"/>
      <c r="V229" s="6"/>
      <c r="W229" s="6"/>
      <c r="X229" s="6"/>
      <c r="Y229" s="2"/>
    </row>
    <row r="230" spans="5:25" ht="12.5" x14ac:dyDescent="0.25">
      <c r="E230" s="77"/>
      <c r="F230" s="77"/>
      <c r="G230" s="77"/>
      <c r="H230" s="104"/>
      <c r="I230" s="77"/>
      <c r="J230" s="77"/>
      <c r="K230" s="77"/>
      <c r="L230" s="104"/>
      <c r="M230" s="77"/>
      <c r="N230" s="77"/>
      <c r="O230" s="77"/>
      <c r="P230" s="77"/>
      <c r="Q230" s="77"/>
      <c r="R230" s="78"/>
      <c r="S230" s="104"/>
      <c r="T230" s="77"/>
      <c r="U230" s="3"/>
      <c r="V230" s="6"/>
      <c r="W230" s="6"/>
      <c r="X230" s="6"/>
      <c r="Y230" s="2"/>
    </row>
    <row r="231" spans="5:25" ht="12.5" x14ac:dyDescent="0.25">
      <c r="E231" s="77"/>
      <c r="F231" s="77"/>
      <c r="G231" s="77"/>
      <c r="H231" s="104"/>
      <c r="I231" s="77"/>
      <c r="J231" s="77"/>
      <c r="K231" s="77"/>
      <c r="L231" s="104"/>
      <c r="M231" s="77"/>
      <c r="N231" s="77"/>
      <c r="O231" s="77"/>
      <c r="P231" s="77"/>
      <c r="Q231" s="77"/>
      <c r="R231" s="78"/>
      <c r="S231" s="104"/>
      <c r="T231" s="77"/>
      <c r="U231" s="3"/>
      <c r="V231" s="6"/>
      <c r="W231" s="6"/>
      <c r="X231" s="6"/>
      <c r="Y231" s="2"/>
    </row>
    <row r="232" spans="5:25" ht="12.5" x14ac:dyDescent="0.25">
      <c r="E232" s="77"/>
      <c r="F232" s="77"/>
      <c r="G232" s="77"/>
      <c r="H232" s="104"/>
      <c r="I232" s="77"/>
      <c r="J232" s="77"/>
      <c r="K232" s="77"/>
      <c r="L232" s="104"/>
      <c r="M232" s="77"/>
      <c r="N232" s="77"/>
      <c r="O232" s="77"/>
      <c r="P232" s="77"/>
      <c r="Q232" s="77"/>
      <c r="R232" s="78"/>
      <c r="S232" s="104"/>
      <c r="T232" s="77"/>
      <c r="U232" s="3"/>
      <c r="V232" s="6"/>
      <c r="W232" s="6"/>
      <c r="X232" s="6"/>
      <c r="Y232" s="2"/>
    </row>
    <row r="233" spans="5:25" ht="12.5" x14ac:dyDescent="0.25">
      <c r="E233" s="77"/>
      <c r="F233" s="77"/>
      <c r="G233" s="77"/>
      <c r="H233" s="104"/>
      <c r="I233" s="77"/>
      <c r="J233" s="77"/>
      <c r="K233" s="77"/>
      <c r="L233" s="104"/>
      <c r="M233" s="77"/>
      <c r="N233" s="77"/>
      <c r="O233" s="77"/>
      <c r="P233" s="77"/>
      <c r="Q233" s="77"/>
      <c r="R233" s="78"/>
      <c r="S233" s="104"/>
      <c r="T233" s="77"/>
      <c r="U233" s="3"/>
      <c r="V233" s="6"/>
      <c r="W233" s="6"/>
      <c r="X233" s="6"/>
      <c r="Y233" s="2"/>
    </row>
    <row r="234" spans="5:25" ht="12.5" x14ac:dyDescent="0.25">
      <c r="E234" s="77"/>
      <c r="F234" s="77"/>
      <c r="G234" s="77"/>
      <c r="H234" s="104"/>
      <c r="I234" s="77"/>
      <c r="J234" s="77"/>
      <c r="K234" s="77"/>
      <c r="L234" s="104"/>
      <c r="M234" s="77"/>
      <c r="N234" s="77"/>
      <c r="O234" s="77"/>
      <c r="P234" s="77"/>
      <c r="Q234" s="77"/>
      <c r="R234" s="78"/>
      <c r="S234" s="104"/>
      <c r="T234" s="77"/>
      <c r="U234" s="3"/>
      <c r="V234" s="6"/>
      <c r="W234" s="6"/>
      <c r="X234" s="6"/>
      <c r="Y234" s="2"/>
    </row>
    <row r="235" spans="5:25" ht="12.5" x14ac:dyDescent="0.25">
      <c r="E235" s="77"/>
      <c r="F235" s="77"/>
      <c r="G235" s="77"/>
      <c r="H235" s="104"/>
      <c r="I235" s="77"/>
      <c r="J235" s="77"/>
      <c r="K235" s="77"/>
      <c r="L235" s="104"/>
      <c r="M235" s="77"/>
      <c r="N235" s="77"/>
      <c r="O235" s="77"/>
      <c r="P235" s="77"/>
      <c r="Q235" s="77"/>
      <c r="R235" s="78"/>
      <c r="S235" s="104"/>
      <c r="T235" s="77"/>
      <c r="U235" s="3"/>
      <c r="V235" s="6"/>
      <c r="W235" s="6"/>
      <c r="X235" s="6"/>
      <c r="Y235" s="2"/>
    </row>
    <row r="236" spans="5:25" ht="12.5" x14ac:dyDescent="0.25">
      <c r="E236" s="77"/>
      <c r="F236" s="77"/>
      <c r="G236" s="77"/>
      <c r="H236" s="104"/>
      <c r="I236" s="77"/>
      <c r="J236" s="77"/>
      <c r="K236" s="77"/>
      <c r="L236" s="104"/>
      <c r="M236" s="77"/>
      <c r="N236" s="77"/>
      <c r="O236" s="77"/>
      <c r="P236" s="77"/>
      <c r="Q236" s="77"/>
      <c r="R236" s="78"/>
      <c r="S236" s="104"/>
      <c r="T236" s="77"/>
      <c r="U236" s="3"/>
      <c r="V236" s="6"/>
      <c r="W236" s="6"/>
      <c r="X236" s="6"/>
      <c r="Y236" s="2"/>
    </row>
    <row r="237" spans="5:25" ht="12.5" x14ac:dyDescent="0.25">
      <c r="E237" s="77"/>
      <c r="F237" s="77"/>
      <c r="G237" s="77"/>
      <c r="H237" s="104"/>
      <c r="I237" s="77"/>
      <c r="J237" s="77"/>
      <c r="K237" s="77"/>
      <c r="L237" s="104"/>
      <c r="M237" s="77"/>
      <c r="N237" s="77"/>
      <c r="O237" s="77"/>
      <c r="P237" s="77"/>
      <c r="Q237" s="77"/>
      <c r="R237" s="78"/>
      <c r="S237" s="104"/>
      <c r="T237" s="77"/>
      <c r="U237" s="3"/>
      <c r="V237" s="6"/>
      <c r="W237" s="6"/>
      <c r="X237" s="6"/>
      <c r="Y237" s="2"/>
    </row>
    <row r="238" spans="5:25" ht="12.5" x14ac:dyDescent="0.25">
      <c r="E238" s="77"/>
      <c r="F238" s="77"/>
      <c r="G238" s="77"/>
      <c r="H238" s="104"/>
      <c r="I238" s="77"/>
      <c r="J238" s="77"/>
      <c r="K238" s="77"/>
      <c r="L238" s="104"/>
      <c r="M238" s="77"/>
      <c r="N238" s="77"/>
      <c r="O238" s="77"/>
      <c r="P238" s="77"/>
      <c r="Q238" s="77"/>
      <c r="R238" s="78"/>
      <c r="S238" s="104"/>
      <c r="T238" s="77"/>
      <c r="U238" s="3"/>
      <c r="V238" s="6"/>
      <c r="W238" s="6"/>
      <c r="X238" s="6"/>
      <c r="Y238" s="2"/>
    </row>
    <row r="239" spans="5:25" ht="12.5" x14ac:dyDescent="0.25">
      <c r="E239" s="77"/>
      <c r="F239" s="77"/>
      <c r="G239" s="77"/>
      <c r="H239" s="104"/>
      <c r="I239" s="77"/>
      <c r="J239" s="77"/>
      <c r="K239" s="77"/>
      <c r="L239" s="104"/>
      <c r="M239" s="77"/>
      <c r="N239" s="77"/>
      <c r="O239" s="77"/>
      <c r="P239" s="77"/>
      <c r="Q239" s="77"/>
      <c r="R239" s="78"/>
      <c r="S239" s="104"/>
      <c r="T239" s="77"/>
      <c r="U239" s="3"/>
      <c r="V239" s="6"/>
      <c r="W239" s="6"/>
      <c r="X239" s="6"/>
      <c r="Y239" s="2"/>
    </row>
    <row r="240" spans="5:25" ht="12.5" x14ac:dyDescent="0.25">
      <c r="E240" s="77"/>
      <c r="F240" s="77"/>
      <c r="G240" s="77"/>
      <c r="H240" s="104"/>
      <c r="I240" s="77"/>
      <c r="J240" s="77"/>
      <c r="K240" s="77"/>
      <c r="L240" s="104"/>
      <c r="M240" s="77"/>
      <c r="N240" s="77"/>
      <c r="O240" s="77"/>
      <c r="P240" s="77"/>
      <c r="Q240" s="77"/>
      <c r="R240" s="78"/>
      <c r="S240" s="104"/>
      <c r="T240" s="77"/>
      <c r="U240" s="3"/>
      <c r="V240" s="6"/>
      <c r="W240" s="6"/>
      <c r="X240" s="6"/>
      <c r="Y240" s="2"/>
    </row>
    <row r="241" spans="5:25" ht="12.5" x14ac:dyDescent="0.25">
      <c r="E241" s="77"/>
      <c r="F241" s="77"/>
      <c r="G241" s="77"/>
      <c r="H241" s="104"/>
      <c r="I241" s="77"/>
      <c r="J241" s="77"/>
      <c r="K241" s="77"/>
      <c r="L241" s="104"/>
      <c r="M241" s="77"/>
      <c r="N241" s="77"/>
      <c r="O241" s="77"/>
      <c r="P241" s="77"/>
      <c r="Q241" s="77"/>
      <c r="R241" s="78"/>
      <c r="S241" s="104"/>
      <c r="T241" s="77"/>
      <c r="U241" s="3"/>
      <c r="V241" s="6"/>
      <c r="W241" s="6"/>
      <c r="X241" s="6"/>
      <c r="Y241" s="2"/>
    </row>
    <row r="242" spans="5:25" ht="12.5" x14ac:dyDescent="0.25">
      <c r="E242" s="77"/>
      <c r="F242" s="77"/>
      <c r="G242" s="77"/>
      <c r="H242" s="104"/>
      <c r="I242" s="77"/>
      <c r="J242" s="77"/>
      <c r="K242" s="77"/>
      <c r="L242" s="104"/>
      <c r="M242" s="77"/>
      <c r="N242" s="77"/>
      <c r="O242" s="77"/>
      <c r="P242" s="77"/>
      <c r="Q242" s="77"/>
      <c r="R242" s="78"/>
      <c r="S242" s="104"/>
      <c r="T242" s="77"/>
      <c r="U242" s="3"/>
      <c r="V242" s="6"/>
      <c r="W242" s="6"/>
      <c r="X242" s="6"/>
      <c r="Y242" s="2"/>
    </row>
    <row r="243" spans="5:25" ht="12.5" x14ac:dyDescent="0.25">
      <c r="E243" s="77"/>
      <c r="F243" s="77"/>
      <c r="G243" s="77"/>
      <c r="H243" s="104"/>
      <c r="I243" s="77"/>
      <c r="J243" s="77"/>
      <c r="K243" s="77"/>
      <c r="L243" s="104"/>
      <c r="M243" s="77"/>
      <c r="N243" s="77"/>
      <c r="O243" s="77"/>
      <c r="P243" s="77"/>
      <c r="Q243" s="77"/>
      <c r="R243" s="78"/>
      <c r="S243" s="104"/>
      <c r="T243" s="77"/>
      <c r="U243" s="3"/>
      <c r="V243" s="6"/>
      <c r="W243" s="6"/>
      <c r="X243" s="6"/>
      <c r="Y243" s="2"/>
    </row>
    <row r="244" spans="5:25" ht="12.5" x14ac:dyDescent="0.25">
      <c r="E244" s="77"/>
      <c r="F244" s="77"/>
      <c r="G244" s="77"/>
      <c r="H244" s="104"/>
      <c r="I244" s="77"/>
      <c r="J244" s="77"/>
      <c r="K244" s="77"/>
      <c r="L244" s="104"/>
      <c r="M244" s="77"/>
      <c r="N244" s="77"/>
      <c r="O244" s="77"/>
      <c r="P244" s="77"/>
      <c r="Q244" s="77"/>
      <c r="R244" s="78"/>
      <c r="S244" s="104"/>
      <c r="T244" s="77"/>
      <c r="U244" s="3"/>
      <c r="V244" s="6"/>
      <c r="W244" s="6"/>
      <c r="X244" s="6"/>
      <c r="Y244" s="2"/>
    </row>
    <row r="245" spans="5:25" ht="12.5" x14ac:dyDescent="0.25">
      <c r="E245" s="77"/>
      <c r="F245" s="77"/>
      <c r="G245" s="77"/>
      <c r="H245" s="104"/>
      <c r="I245" s="77"/>
      <c r="J245" s="77"/>
      <c r="K245" s="77"/>
      <c r="L245" s="104"/>
      <c r="M245" s="77"/>
      <c r="N245" s="77"/>
      <c r="O245" s="77"/>
      <c r="P245" s="77"/>
      <c r="Q245" s="77"/>
      <c r="R245" s="78"/>
      <c r="S245" s="104"/>
      <c r="T245" s="77"/>
      <c r="U245" s="3"/>
      <c r="V245" s="6"/>
      <c r="W245" s="6"/>
      <c r="X245" s="6"/>
      <c r="Y245" s="2"/>
    </row>
    <row r="246" spans="5:25" ht="12.5" x14ac:dyDescent="0.25">
      <c r="E246" s="77"/>
      <c r="F246" s="77"/>
      <c r="G246" s="77"/>
      <c r="H246" s="104"/>
      <c r="I246" s="77"/>
      <c r="J246" s="77"/>
      <c r="K246" s="77"/>
      <c r="L246" s="104"/>
      <c r="M246" s="77"/>
      <c r="N246" s="77"/>
      <c r="O246" s="77"/>
      <c r="P246" s="77"/>
      <c r="Q246" s="77"/>
      <c r="R246" s="78"/>
      <c r="S246" s="104"/>
      <c r="T246" s="77"/>
      <c r="U246" s="3"/>
      <c r="V246" s="6"/>
      <c r="W246" s="6"/>
      <c r="X246" s="6"/>
      <c r="Y246" s="2"/>
    </row>
    <row r="247" spans="5:25" ht="12.5" x14ac:dyDescent="0.25">
      <c r="E247" s="77"/>
      <c r="F247" s="77"/>
      <c r="G247" s="77"/>
      <c r="H247" s="104"/>
      <c r="I247" s="77"/>
      <c r="J247" s="77"/>
      <c r="K247" s="77"/>
      <c r="L247" s="104"/>
      <c r="M247" s="77"/>
      <c r="N247" s="77"/>
      <c r="O247" s="77"/>
      <c r="P247" s="77"/>
      <c r="Q247" s="77"/>
      <c r="R247" s="78"/>
      <c r="S247" s="104"/>
      <c r="T247" s="77"/>
      <c r="U247" s="3"/>
      <c r="V247" s="6"/>
      <c r="W247" s="6"/>
      <c r="X247" s="6"/>
      <c r="Y247" s="2"/>
    </row>
    <row r="248" spans="5:25" ht="12.5" x14ac:dyDescent="0.25">
      <c r="E248" s="77"/>
      <c r="F248" s="77"/>
      <c r="G248" s="77"/>
      <c r="H248" s="104"/>
      <c r="I248" s="77"/>
      <c r="J248" s="77"/>
      <c r="K248" s="77"/>
      <c r="L248" s="104"/>
      <c r="M248" s="77"/>
      <c r="N248" s="77"/>
      <c r="O248" s="77"/>
      <c r="P248" s="77"/>
      <c r="Q248" s="77"/>
      <c r="R248" s="78"/>
      <c r="S248" s="104"/>
      <c r="T248" s="77"/>
      <c r="U248" s="3"/>
      <c r="V248" s="6"/>
      <c r="W248" s="6"/>
      <c r="X248" s="6"/>
      <c r="Y248" s="2"/>
    </row>
    <row r="249" spans="5:25" ht="12.5" x14ac:dyDescent="0.25">
      <c r="E249" s="77"/>
      <c r="F249" s="77"/>
      <c r="G249" s="77"/>
      <c r="H249" s="104"/>
      <c r="I249" s="77"/>
      <c r="J249" s="77"/>
      <c r="K249" s="77"/>
      <c r="L249" s="104"/>
      <c r="M249" s="77"/>
      <c r="N249" s="77"/>
      <c r="O249" s="77"/>
      <c r="P249" s="77"/>
      <c r="Q249" s="77"/>
      <c r="R249" s="78"/>
      <c r="S249" s="104"/>
      <c r="T249" s="77"/>
      <c r="U249" s="3"/>
      <c r="V249" s="6"/>
      <c r="W249" s="6"/>
      <c r="X249" s="6"/>
      <c r="Y249" s="2"/>
    </row>
    <row r="250" spans="5:25" ht="12.5" x14ac:dyDescent="0.25">
      <c r="E250" s="77"/>
      <c r="F250" s="77"/>
      <c r="G250" s="77"/>
      <c r="H250" s="104"/>
      <c r="I250" s="77"/>
      <c r="J250" s="77"/>
      <c r="K250" s="77"/>
      <c r="L250" s="104"/>
      <c r="M250" s="77"/>
      <c r="N250" s="77"/>
      <c r="O250" s="77"/>
      <c r="P250" s="77"/>
      <c r="Q250" s="77"/>
      <c r="R250" s="78"/>
      <c r="S250" s="104"/>
      <c r="T250" s="77"/>
      <c r="U250" s="3"/>
      <c r="V250" s="6"/>
      <c r="W250" s="6"/>
      <c r="X250" s="6"/>
      <c r="Y250" s="2"/>
    </row>
    <row r="251" spans="5:25" ht="12.5" x14ac:dyDescent="0.25">
      <c r="E251" s="77"/>
      <c r="F251" s="77"/>
      <c r="G251" s="77"/>
      <c r="H251" s="104"/>
      <c r="I251" s="77"/>
      <c r="J251" s="77"/>
      <c r="K251" s="77"/>
      <c r="L251" s="104"/>
      <c r="M251" s="77"/>
      <c r="N251" s="77"/>
      <c r="O251" s="77"/>
      <c r="P251" s="77"/>
      <c r="Q251" s="77"/>
      <c r="R251" s="78"/>
      <c r="S251" s="104"/>
      <c r="T251" s="77"/>
      <c r="U251" s="3"/>
      <c r="V251" s="6"/>
      <c r="W251" s="6"/>
      <c r="X251" s="6"/>
      <c r="Y251" s="2"/>
    </row>
    <row r="252" spans="5:25" ht="12.5" x14ac:dyDescent="0.25">
      <c r="E252" s="77"/>
      <c r="F252" s="77"/>
      <c r="G252" s="77"/>
      <c r="H252" s="104"/>
      <c r="I252" s="77"/>
      <c r="J252" s="77"/>
      <c r="K252" s="77"/>
      <c r="L252" s="104"/>
      <c r="M252" s="77"/>
      <c r="N252" s="77"/>
      <c r="O252" s="77"/>
      <c r="P252" s="77"/>
      <c r="Q252" s="77"/>
      <c r="R252" s="78"/>
      <c r="S252" s="104"/>
      <c r="T252" s="77"/>
      <c r="U252" s="3"/>
      <c r="V252" s="6"/>
      <c r="W252" s="6"/>
      <c r="X252" s="6"/>
      <c r="Y252" s="2"/>
    </row>
    <row r="253" spans="5:25" ht="12.5" x14ac:dyDescent="0.25">
      <c r="E253" s="77"/>
      <c r="F253" s="77"/>
      <c r="G253" s="77"/>
      <c r="H253" s="104"/>
      <c r="I253" s="77"/>
      <c r="J253" s="77"/>
      <c r="K253" s="77"/>
      <c r="L253" s="104"/>
      <c r="M253" s="77"/>
      <c r="N253" s="77"/>
      <c r="O253" s="77"/>
      <c r="P253" s="77"/>
      <c r="Q253" s="77"/>
      <c r="R253" s="78"/>
      <c r="S253" s="104"/>
      <c r="T253" s="77"/>
      <c r="U253" s="3"/>
      <c r="V253" s="6"/>
      <c r="W253" s="6"/>
      <c r="X253" s="6"/>
      <c r="Y253" s="2"/>
    </row>
    <row r="254" spans="5:25" ht="12.5" x14ac:dyDescent="0.25">
      <c r="E254" s="77"/>
      <c r="F254" s="77"/>
      <c r="G254" s="77"/>
      <c r="H254" s="104"/>
      <c r="I254" s="77"/>
      <c r="J254" s="77"/>
      <c r="K254" s="77"/>
      <c r="L254" s="104"/>
      <c r="M254" s="77"/>
      <c r="N254" s="77"/>
      <c r="O254" s="77"/>
      <c r="P254" s="77"/>
      <c r="Q254" s="77"/>
      <c r="R254" s="78"/>
      <c r="S254" s="104"/>
      <c r="T254" s="77"/>
      <c r="U254" s="3"/>
      <c r="V254" s="6"/>
      <c r="W254" s="6"/>
      <c r="X254" s="6"/>
      <c r="Y254" s="2"/>
    </row>
    <row r="255" spans="5:25" ht="12.5" x14ac:dyDescent="0.25">
      <c r="E255" s="77"/>
      <c r="F255" s="77"/>
      <c r="G255" s="77"/>
      <c r="H255" s="104"/>
      <c r="I255" s="77"/>
      <c r="J255" s="77"/>
      <c r="K255" s="77"/>
      <c r="L255" s="104"/>
      <c r="M255" s="77"/>
      <c r="N255" s="77"/>
      <c r="O255" s="77"/>
      <c r="P255" s="77"/>
      <c r="Q255" s="77"/>
      <c r="R255" s="78"/>
      <c r="S255" s="104"/>
      <c r="T255" s="77"/>
      <c r="U255" s="3"/>
      <c r="V255" s="6"/>
      <c r="W255" s="6"/>
      <c r="X255" s="6"/>
      <c r="Y255" s="2"/>
    </row>
    <row r="256" spans="5:25" ht="12.5" x14ac:dyDescent="0.25">
      <c r="E256" s="77"/>
      <c r="F256" s="77"/>
      <c r="G256" s="77"/>
      <c r="H256" s="104"/>
      <c r="I256" s="77"/>
      <c r="J256" s="77"/>
      <c r="K256" s="77"/>
      <c r="L256" s="104"/>
      <c r="M256" s="77"/>
      <c r="N256" s="77"/>
      <c r="O256" s="77"/>
      <c r="P256" s="77"/>
      <c r="Q256" s="77"/>
      <c r="R256" s="78"/>
      <c r="S256" s="104"/>
      <c r="T256" s="77"/>
      <c r="U256" s="3"/>
      <c r="V256" s="6"/>
      <c r="W256" s="6"/>
      <c r="X256" s="6"/>
      <c r="Y256" s="2"/>
    </row>
    <row r="257" spans="5:25" ht="12.5" x14ac:dyDescent="0.25">
      <c r="E257" s="77"/>
      <c r="F257" s="77"/>
      <c r="G257" s="77"/>
      <c r="H257" s="104"/>
      <c r="I257" s="77"/>
      <c r="J257" s="77"/>
      <c r="K257" s="77"/>
      <c r="L257" s="104"/>
      <c r="M257" s="77"/>
      <c r="N257" s="77"/>
      <c r="O257" s="77"/>
      <c r="P257" s="77"/>
      <c r="Q257" s="77"/>
      <c r="R257" s="78"/>
      <c r="S257" s="104"/>
      <c r="T257" s="77"/>
      <c r="U257" s="3"/>
      <c r="V257" s="6"/>
      <c r="W257" s="6"/>
      <c r="X257" s="6"/>
      <c r="Y257" s="2"/>
    </row>
    <row r="258" spans="5:25" ht="12.5" x14ac:dyDescent="0.25">
      <c r="E258" s="77"/>
      <c r="F258" s="77"/>
      <c r="G258" s="77"/>
      <c r="H258" s="104"/>
      <c r="I258" s="77"/>
      <c r="J258" s="77"/>
      <c r="K258" s="77"/>
      <c r="L258" s="104"/>
      <c r="M258" s="77"/>
      <c r="N258" s="77"/>
      <c r="O258" s="77"/>
      <c r="P258" s="77"/>
      <c r="Q258" s="77"/>
      <c r="R258" s="78"/>
      <c r="S258" s="104"/>
      <c r="T258" s="77"/>
      <c r="U258" s="3"/>
      <c r="V258" s="6"/>
      <c r="W258" s="6"/>
      <c r="X258" s="6"/>
      <c r="Y258" s="2"/>
    </row>
    <row r="259" spans="5:25" ht="12.5" x14ac:dyDescent="0.25">
      <c r="E259" s="77"/>
      <c r="F259" s="77"/>
      <c r="G259" s="77"/>
      <c r="H259" s="104"/>
      <c r="I259" s="77"/>
      <c r="J259" s="77"/>
      <c r="K259" s="77"/>
      <c r="L259" s="104"/>
      <c r="M259" s="77"/>
      <c r="N259" s="77"/>
      <c r="O259" s="77"/>
      <c r="P259" s="77"/>
      <c r="Q259" s="77"/>
      <c r="R259" s="78"/>
      <c r="S259" s="104"/>
      <c r="T259" s="77"/>
      <c r="U259" s="3"/>
      <c r="V259" s="6"/>
      <c r="W259" s="6"/>
      <c r="X259" s="6"/>
      <c r="Y259" s="2"/>
    </row>
    <row r="260" spans="5:25" ht="12.5" x14ac:dyDescent="0.25">
      <c r="E260" s="77"/>
      <c r="F260" s="77"/>
      <c r="G260" s="77"/>
      <c r="H260" s="104"/>
      <c r="I260" s="77"/>
      <c r="J260" s="77"/>
      <c r="K260" s="77"/>
      <c r="L260" s="104"/>
      <c r="M260" s="77"/>
      <c r="N260" s="77"/>
      <c r="O260" s="77"/>
      <c r="P260" s="77"/>
      <c r="Q260" s="77"/>
      <c r="R260" s="78"/>
      <c r="S260" s="104"/>
      <c r="T260" s="77"/>
      <c r="U260" s="3"/>
      <c r="V260" s="6"/>
      <c r="W260" s="6"/>
      <c r="X260" s="6"/>
      <c r="Y260" s="2"/>
    </row>
    <row r="261" spans="5:25" ht="12.5" x14ac:dyDescent="0.25">
      <c r="E261" s="77"/>
      <c r="F261" s="77"/>
      <c r="G261" s="77"/>
      <c r="H261" s="104"/>
      <c r="I261" s="77"/>
      <c r="J261" s="77"/>
      <c r="K261" s="77"/>
      <c r="L261" s="104"/>
      <c r="M261" s="77"/>
      <c r="N261" s="77"/>
      <c r="O261" s="77"/>
      <c r="P261" s="77"/>
      <c r="Q261" s="77"/>
      <c r="R261" s="78"/>
      <c r="S261" s="104"/>
      <c r="T261" s="77"/>
      <c r="U261" s="3"/>
      <c r="V261" s="6"/>
      <c r="W261" s="6"/>
      <c r="X261" s="6"/>
      <c r="Y261" s="2"/>
    </row>
    <row r="262" spans="5:25" ht="12.5" x14ac:dyDescent="0.25">
      <c r="E262" s="77"/>
      <c r="F262" s="77"/>
      <c r="G262" s="77"/>
      <c r="H262" s="104"/>
      <c r="I262" s="77"/>
      <c r="J262" s="77"/>
      <c r="K262" s="77"/>
      <c r="L262" s="104"/>
      <c r="M262" s="77"/>
      <c r="N262" s="77"/>
      <c r="O262" s="77"/>
      <c r="P262" s="77"/>
      <c r="Q262" s="77"/>
      <c r="R262" s="78"/>
      <c r="S262" s="104"/>
      <c r="T262" s="77"/>
      <c r="U262" s="3"/>
      <c r="V262" s="6"/>
      <c r="W262" s="6"/>
      <c r="X262" s="6"/>
      <c r="Y262" s="2"/>
    </row>
    <row r="263" spans="5:25" ht="12.5" x14ac:dyDescent="0.25">
      <c r="E263" s="77"/>
      <c r="F263" s="77"/>
      <c r="G263" s="77"/>
      <c r="H263" s="104"/>
      <c r="I263" s="77"/>
      <c r="J263" s="77"/>
      <c r="K263" s="77"/>
      <c r="L263" s="104"/>
      <c r="M263" s="77"/>
      <c r="N263" s="77"/>
      <c r="O263" s="77"/>
      <c r="P263" s="77"/>
      <c r="Q263" s="77"/>
      <c r="R263" s="78"/>
      <c r="S263" s="104"/>
      <c r="T263" s="77"/>
      <c r="U263" s="3"/>
      <c r="V263" s="6"/>
      <c r="W263" s="6"/>
      <c r="X263" s="6"/>
      <c r="Y263" s="2"/>
    </row>
    <row r="264" spans="5:25" ht="12.5" x14ac:dyDescent="0.25">
      <c r="E264" s="77"/>
      <c r="F264" s="77"/>
      <c r="G264" s="77"/>
      <c r="H264" s="104"/>
      <c r="I264" s="77"/>
      <c r="J264" s="77"/>
      <c r="K264" s="77"/>
      <c r="L264" s="104"/>
      <c r="M264" s="77"/>
      <c r="N264" s="77"/>
      <c r="O264" s="77"/>
      <c r="P264" s="77"/>
      <c r="Q264" s="77"/>
      <c r="R264" s="78"/>
      <c r="S264" s="104"/>
      <c r="T264" s="77"/>
      <c r="U264" s="3"/>
      <c r="V264" s="6"/>
      <c r="W264" s="6"/>
      <c r="X264" s="6"/>
      <c r="Y264" s="2"/>
    </row>
    <row r="265" spans="5:25" ht="12.5" x14ac:dyDescent="0.25">
      <c r="E265" s="77"/>
      <c r="F265" s="77"/>
      <c r="G265" s="77"/>
      <c r="H265" s="104"/>
      <c r="I265" s="77"/>
      <c r="J265" s="77"/>
      <c r="K265" s="77"/>
      <c r="L265" s="104"/>
      <c r="M265" s="77"/>
      <c r="N265" s="77"/>
      <c r="O265" s="77"/>
      <c r="P265" s="77"/>
      <c r="Q265" s="77"/>
      <c r="R265" s="78"/>
      <c r="S265" s="104"/>
      <c r="T265" s="77"/>
      <c r="U265" s="3"/>
      <c r="V265" s="6"/>
      <c r="W265" s="6"/>
      <c r="X265" s="6"/>
      <c r="Y265" s="2"/>
    </row>
    <row r="266" spans="5:25" ht="12.5" x14ac:dyDescent="0.25">
      <c r="E266" s="77"/>
      <c r="F266" s="77"/>
      <c r="G266" s="77"/>
      <c r="H266" s="104"/>
      <c r="I266" s="77"/>
      <c r="J266" s="77"/>
      <c r="K266" s="77"/>
      <c r="L266" s="104"/>
      <c r="M266" s="77"/>
      <c r="N266" s="77"/>
      <c r="O266" s="77"/>
      <c r="P266" s="77"/>
      <c r="Q266" s="77"/>
      <c r="R266" s="78"/>
      <c r="S266" s="104"/>
      <c r="T266" s="77"/>
      <c r="U266" s="3"/>
      <c r="V266" s="6"/>
      <c r="W266" s="6"/>
      <c r="X266" s="6"/>
      <c r="Y266" s="2"/>
    </row>
    <row r="267" spans="5:25" ht="12.5" x14ac:dyDescent="0.25">
      <c r="E267" s="77"/>
      <c r="F267" s="77"/>
      <c r="G267" s="77"/>
      <c r="H267" s="104"/>
      <c r="I267" s="77"/>
      <c r="J267" s="77"/>
      <c r="K267" s="77"/>
      <c r="L267" s="104"/>
      <c r="M267" s="77"/>
      <c r="N267" s="77"/>
      <c r="O267" s="77"/>
      <c r="P267" s="77"/>
      <c r="Q267" s="77"/>
      <c r="R267" s="78"/>
      <c r="S267" s="104"/>
      <c r="T267" s="77"/>
      <c r="U267" s="3"/>
      <c r="V267" s="6"/>
      <c r="W267" s="6"/>
      <c r="X267" s="6"/>
      <c r="Y267" s="2"/>
    </row>
    <row r="268" spans="5:25" ht="12.5" x14ac:dyDescent="0.25">
      <c r="E268" s="77"/>
      <c r="F268" s="77"/>
      <c r="G268" s="77"/>
      <c r="H268" s="104"/>
      <c r="I268" s="77"/>
      <c r="J268" s="77"/>
      <c r="K268" s="77"/>
      <c r="L268" s="104"/>
      <c r="M268" s="77"/>
      <c r="N268" s="77"/>
      <c r="O268" s="77"/>
      <c r="P268" s="77"/>
      <c r="Q268" s="77"/>
      <c r="R268" s="78"/>
      <c r="S268" s="104"/>
      <c r="T268" s="77"/>
      <c r="U268" s="3"/>
      <c r="V268" s="6"/>
      <c r="W268" s="6"/>
      <c r="X268" s="6"/>
      <c r="Y268" s="2"/>
    </row>
    <row r="269" spans="5:25" ht="12.5" x14ac:dyDescent="0.25">
      <c r="E269" s="77"/>
      <c r="F269" s="77"/>
      <c r="G269" s="77"/>
      <c r="H269" s="104"/>
      <c r="I269" s="77"/>
      <c r="J269" s="77"/>
      <c r="K269" s="77"/>
      <c r="L269" s="104"/>
      <c r="M269" s="77"/>
      <c r="N269" s="77"/>
      <c r="O269" s="77"/>
      <c r="P269" s="77"/>
      <c r="Q269" s="77"/>
      <c r="R269" s="78"/>
      <c r="S269" s="104"/>
      <c r="T269" s="77"/>
      <c r="U269" s="3"/>
      <c r="V269" s="6"/>
      <c r="W269" s="6"/>
      <c r="X269" s="6"/>
      <c r="Y269" s="2"/>
    </row>
    <row r="270" spans="5:25" ht="12.5" x14ac:dyDescent="0.25">
      <c r="E270" s="77"/>
      <c r="F270" s="77"/>
      <c r="G270" s="77"/>
      <c r="H270" s="104"/>
      <c r="I270" s="77"/>
      <c r="J270" s="77"/>
      <c r="K270" s="77"/>
      <c r="L270" s="104"/>
      <c r="M270" s="77"/>
      <c r="N270" s="77"/>
      <c r="O270" s="77"/>
      <c r="P270" s="77"/>
      <c r="Q270" s="77"/>
      <c r="R270" s="78"/>
      <c r="S270" s="104"/>
      <c r="T270" s="77"/>
      <c r="U270" s="3"/>
      <c r="V270" s="6"/>
      <c r="W270" s="6"/>
      <c r="X270" s="6"/>
      <c r="Y270" s="2"/>
    </row>
    <row r="271" spans="5:25" ht="12.5" x14ac:dyDescent="0.25">
      <c r="E271" s="77"/>
      <c r="F271" s="77"/>
      <c r="G271" s="77"/>
      <c r="H271" s="104"/>
      <c r="I271" s="77"/>
      <c r="J271" s="77"/>
      <c r="K271" s="77"/>
      <c r="L271" s="104"/>
      <c r="M271" s="77"/>
      <c r="N271" s="77"/>
      <c r="O271" s="77"/>
      <c r="P271" s="77"/>
      <c r="Q271" s="77"/>
      <c r="R271" s="78"/>
      <c r="S271" s="104"/>
      <c r="T271" s="77"/>
      <c r="U271" s="3"/>
      <c r="V271" s="6"/>
      <c r="W271" s="6"/>
      <c r="X271" s="6"/>
      <c r="Y271" s="2"/>
    </row>
    <row r="272" spans="5:25" ht="12.5" x14ac:dyDescent="0.25">
      <c r="E272" s="77"/>
      <c r="F272" s="77"/>
      <c r="G272" s="77"/>
      <c r="H272" s="104"/>
      <c r="I272" s="77"/>
      <c r="J272" s="77"/>
      <c r="K272" s="77"/>
      <c r="L272" s="104"/>
      <c r="M272" s="77"/>
      <c r="N272" s="77"/>
      <c r="O272" s="77"/>
      <c r="P272" s="77"/>
      <c r="Q272" s="77"/>
      <c r="R272" s="78"/>
      <c r="S272" s="104"/>
      <c r="T272" s="77"/>
      <c r="U272" s="3"/>
      <c r="V272" s="6"/>
      <c r="W272" s="6"/>
      <c r="X272" s="6"/>
      <c r="Y272" s="2"/>
    </row>
    <row r="273" spans="5:25" ht="12.5" x14ac:dyDescent="0.25">
      <c r="E273" s="77"/>
      <c r="F273" s="77"/>
      <c r="G273" s="77"/>
      <c r="H273" s="104"/>
      <c r="I273" s="77"/>
      <c r="J273" s="77"/>
      <c r="K273" s="77"/>
      <c r="L273" s="104"/>
      <c r="M273" s="77"/>
      <c r="N273" s="77"/>
      <c r="O273" s="77"/>
      <c r="P273" s="77"/>
      <c r="Q273" s="77"/>
      <c r="R273" s="78"/>
      <c r="S273" s="104"/>
      <c r="T273" s="77"/>
      <c r="U273" s="3"/>
      <c r="V273" s="6"/>
      <c r="W273" s="6"/>
      <c r="X273" s="6"/>
      <c r="Y273" s="2"/>
    </row>
    <row r="274" spans="5:25" ht="12.5" x14ac:dyDescent="0.25">
      <c r="E274" s="77"/>
      <c r="F274" s="77"/>
      <c r="G274" s="77"/>
      <c r="H274" s="104"/>
      <c r="I274" s="77"/>
      <c r="J274" s="77"/>
      <c r="K274" s="77"/>
      <c r="L274" s="104"/>
      <c r="M274" s="77"/>
      <c r="N274" s="77"/>
      <c r="O274" s="77"/>
      <c r="P274" s="77"/>
      <c r="Q274" s="77"/>
      <c r="R274" s="78"/>
      <c r="S274" s="104"/>
      <c r="T274" s="77"/>
      <c r="U274" s="3"/>
      <c r="V274" s="6"/>
      <c r="W274" s="6"/>
      <c r="X274" s="6"/>
      <c r="Y274" s="2"/>
    </row>
    <row r="275" spans="5:25" ht="12.5" x14ac:dyDescent="0.25">
      <c r="E275" s="77"/>
      <c r="F275" s="77"/>
      <c r="G275" s="77"/>
      <c r="H275" s="104"/>
      <c r="I275" s="77"/>
      <c r="J275" s="77"/>
      <c r="K275" s="77"/>
      <c r="L275" s="104"/>
      <c r="M275" s="77"/>
      <c r="N275" s="77"/>
      <c r="O275" s="77"/>
      <c r="P275" s="77"/>
      <c r="Q275" s="77"/>
      <c r="R275" s="78"/>
      <c r="S275" s="104"/>
      <c r="T275" s="77"/>
      <c r="U275" s="3"/>
      <c r="V275" s="6"/>
      <c r="W275" s="6"/>
      <c r="X275" s="6"/>
      <c r="Y275" s="2"/>
    </row>
    <row r="276" spans="5:25" ht="12.5" x14ac:dyDescent="0.25">
      <c r="E276" s="77"/>
      <c r="F276" s="77"/>
      <c r="G276" s="77"/>
      <c r="H276" s="104"/>
      <c r="I276" s="77"/>
      <c r="J276" s="77"/>
      <c r="K276" s="77"/>
      <c r="L276" s="104"/>
      <c r="M276" s="77"/>
      <c r="N276" s="77"/>
      <c r="O276" s="77"/>
      <c r="P276" s="77"/>
      <c r="Q276" s="77"/>
      <c r="R276" s="78"/>
      <c r="S276" s="104"/>
      <c r="T276" s="77"/>
      <c r="U276" s="3"/>
      <c r="V276" s="6"/>
      <c r="W276" s="6"/>
      <c r="X276" s="6"/>
      <c r="Y276" s="2"/>
    </row>
    <row r="277" spans="5:25" ht="12.5" x14ac:dyDescent="0.25">
      <c r="E277" s="77"/>
      <c r="F277" s="77"/>
      <c r="G277" s="77"/>
      <c r="H277" s="104"/>
      <c r="I277" s="77"/>
      <c r="J277" s="77"/>
      <c r="K277" s="77"/>
      <c r="L277" s="104"/>
      <c r="M277" s="77"/>
      <c r="N277" s="77"/>
      <c r="O277" s="77"/>
      <c r="P277" s="77"/>
      <c r="Q277" s="77"/>
      <c r="R277" s="78"/>
      <c r="S277" s="104"/>
      <c r="T277" s="77"/>
      <c r="U277" s="3"/>
      <c r="V277" s="6"/>
      <c r="W277" s="6"/>
      <c r="X277" s="6"/>
      <c r="Y277" s="2"/>
    </row>
    <row r="278" spans="5:25" ht="12.5" x14ac:dyDescent="0.25">
      <c r="E278" s="77"/>
      <c r="F278" s="77"/>
      <c r="G278" s="77"/>
      <c r="H278" s="104"/>
      <c r="I278" s="77"/>
      <c r="J278" s="77"/>
      <c r="K278" s="77"/>
      <c r="L278" s="104"/>
      <c r="M278" s="77"/>
      <c r="N278" s="77"/>
      <c r="O278" s="77"/>
      <c r="P278" s="77"/>
      <c r="Q278" s="77"/>
      <c r="R278" s="78"/>
      <c r="S278" s="104"/>
      <c r="T278" s="77"/>
      <c r="U278" s="3"/>
      <c r="V278" s="6"/>
      <c r="W278" s="6"/>
      <c r="X278" s="6"/>
      <c r="Y278" s="2"/>
    </row>
    <row r="279" spans="5:25" ht="12.5" x14ac:dyDescent="0.25">
      <c r="E279" s="77"/>
      <c r="F279" s="77"/>
      <c r="G279" s="77"/>
      <c r="H279" s="104"/>
      <c r="I279" s="77"/>
      <c r="J279" s="77"/>
      <c r="K279" s="77"/>
      <c r="L279" s="104"/>
      <c r="M279" s="77"/>
      <c r="N279" s="77"/>
      <c r="O279" s="77"/>
      <c r="P279" s="77"/>
      <c r="Q279" s="77"/>
      <c r="R279" s="78"/>
      <c r="S279" s="104"/>
      <c r="T279" s="77"/>
      <c r="U279" s="3"/>
      <c r="V279" s="6"/>
      <c r="W279" s="6"/>
      <c r="X279" s="6"/>
      <c r="Y279" s="2"/>
    </row>
    <row r="280" spans="5:25" ht="12.5" x14ac:dyDescent="0.25">
      <c r="E280" s="77"/>
      <c r="F280" s="77"/>
      <c r="G280" s="77"/>
      <c r="H280" s="104"/>
      <c r="I280" s="77"/>
      <c r="J280" s="77"/>
      <c r="K280" s="77"/>
      <c r="L280" s="104"/>
      <c r="M280" s="77"/>
      <c r="N280" s="77"/>
      <c r="O280" s="77"/>
      <c r="P280" s="77"/>
      <c r="Q280" s="77"/>
      <c r="R280" s="78"/>
      <c r="S280" s="104"/>
      <c r="T280" s="77"/>
      <c r="U280" s="3"/>
      <c r="V280" s="6"/>
      <c r="W280" s="6"/>
      <c r="X280" s="6"/>
      <c r="Y280" s="2"/>
    </row>
    <row r="281" spans="5:25" ht="12.5" x14ac:dyDescent="0.25">
      <c r="E281" s="77"/>
      <c r="F281" s="77"/>
      <c r="G281" s="77"/>
      <c r="H281" s="104"/>
      <c r="I281" s="77"/>
      <c r="J281" s="77"/>
      <c r="K281" s="77"/>
      <c r="L281" s="104"/>
      <c r="M281" s="77"/>
      <c r="N281" s="77"/>
      <c r="O281" s="77"/>
      <c r="P281" s="77"/>
      <c r="Q281" s="77"/>
      <c r="R281" s="78"/>
      <c r="S281" s="104"/>
      <c r="T281" s="77"/>
      <c r="U281" s="3"/>
      <c r="V281" s="6"/>
      <c r="W281" s="6"/>
      <c r="X281" s="6"/>
      <c r="Y281" s="2"/>
    </row>
    <row r="282" spans="5:25" ht="12.5" x14ac:dyDescent="0.25">
      <c r="E282" s="77"/>
      <c r="F282" s="77"/>
      <c r="G282" s="77"/>
      <c r="H282" s="104"/>
      <c r="I282" s="77"/>
      <c r="J282" s="77"/>
      <c r="K282" s="77"/>
      <c r="L282" s="104"/>
      <c r="M282" s="77"/>
      <c r="N282" s="77"/>
      <c r="O282" s="77"/>
      <c r="P282" s="77"/>
      <c r="Q282" s="77"/>
      <c r="R282" s="78"/>
      <c r="S282" s="104"/>
      <c r="T282" s="77"/>
      <c r="U282" s="3"/>
      <c r="V282" s="6"/>
      <c r="W282" s="6"/>
      <c r="X282" s="6"/>
      <c r="Y282" s="2"/>
    </row>
    <row r="283" spans="5:25" ht="12.5" x14ac:dyDescent="0.25">
      <c r="E283" s="77"/>
      <c r="F283" s="77"/>
      <c r="G283" s="77"/>
      <c r="H283" s="104"/>
      <c r="I283" s="77"/>
      <c r="J283" s="77"/>
      <c r="K283" s="77"/>
      <c r="L283" s="104"/>
      <c r="M283" s="77"/>
      <c r="N283" s="77"/>
      <c r="O283" s="77"/>
      <c r="P283" s="77"/>
      <c r="Q283" s="77"/>
      <c r="R283" s="78"/>
      <c r="S283" s="104"/>
      <c r="T283" s="77"/>
      <c r="U283" s="3"/>
      <c r="V283" s="6"/>
      <c r="W283" s="6"/>
      <c r="X283" s="6"/>
      <c r="Y283" s="2"/>
    </row>
    <row r="284" spans="5:25" ht="12.5" x14ac:dyDescent="0.25">
      <c r="E284" s="77"/>
      <c r="F284" s="77"/>
      <c r="G284" s="77"/>
      <c r="H284" s="104"/>
      <c r="I284" s="77"/>
      <c r="J284" s="77"/>
      <c r="K284" s="77"/>
      <c r="L284" s="104"/>
      <c r="M284" s="77"/>
      <c r="N284" s="77"/>
      <c r="O284" s="77"/>
      <c r="P284" s="77"/>
      <c r="Q284" s="77"/>
      <c r="R284" s="78"/>
      <c r="S284" s="104"/>
      <c r="T284" s="77"/>
      <c r="U284" s="3"/>
      <c r="V284" s="6"/>
      <c r="W284" s="6"/>
      <c r="X284" s="6"/>
      <c r="Y284" s="2"/>
    </row>
    <row r="285" spans="5:25" ht="12.5" x14ac:dyDescent="0.25">
      <c r="E285" s="77"/>
      <c r="F285" s="77"/>
      <c r="G285" s="77"/>
      <c r="H285" s="104"/>
      <c r="I285" s="77"/>
      <c r="J285" s="77"/>
      <c r="K285" s="77"/>
      <c r="L285" s="104"/>
      <c r="M285" s="77"/>
      <c r="N285" s="77"/>
      <c r="O285" s="77"/>
      <c r="P285" s="77"/>
      <c r="Q285" s="77"/>
      <c r="R285" s="78"/>
      <c r="S285" s="104"/>
      <c r="T285" s="77"/>
      <c r="U285" s="3"/>
      <c r="V285" s="6"/>
      <c r="W285" s="6"/>
      <c r="X285" s="6"/>
      <c r="Y285" s="2"/>
    </row>
    <row r="286" spans="5:25" ht="12.5" x14ac:dyDescent="0.25">
      <c r="E286" s="77"/>
      <c r="F286" s="77"/>
      <c r="G286" s="77"/>
      <c r="H286" s="104"/>
      <c r="I286" s="77"/>
      <c r="J286" s="77"/>
      <c r="K286" s="77"/>
      <c r="L286" s="104"/>
      <c r="M286" s="77"/>
      <c r="N286" s="77"/>
      <c r="O286" s="77"/>
      <c r="P286" s="77"/>
      <c r="Q286" s="77"/>
      <c r="R286" s="78"/>
      <c r="S286" s="104"/>
      <c r="T286" s="77"/>
      <c r="U286" s="3"/>
      <c r="V286" s="6"/>
      <c r="W286" s="6"/>
      <c r="X286" s="6"/>
      <c r="Y286" s="2"/>
    </row>
    <row r="287" spans="5:25" ht="12.5" x14ac:dyDescent="0.25">
      <c r="E287" s="77"/>
      <c r="F287" s="77"/>
      <c r="G287" s="77"/>
      <c r="H287" s="104"/>
      <c r="I287" s="77"/>
      <c r="J287" s="77"/>
      <c r="K287" s="77"/>
      <c r="L287" s="104"/>
      <c r="M287" s="77"/>
      <c r="N287" s="77"/>
      <c r="O287" s="77"/>
      <c r="P287" s="77"/>
      <c r="Q287" s="77"/>
      <c r="R287" s="78"/>
      <c r="S287" s="104"/>
      <c r="T287" s="77"/>
      <c r="U287" s="3"/>
      <c r="V287" s="6"/>
      <c r="W287" s="6"/>
      <c r="X287" s="6"/>
      <c r="Y287" s="2"/>
    </row>
    <row r="288" spans="5:25" ht="12.5" x14ac:dyDescent="0.25">
      <c r="E288" s="77"/>
      <c r="F288" s="77"/>
      <c r="G288" s="77"/>
      <c r="H288" s="104"/>
      <c r="I288" s="77"/>
      <c r="J288" s="77"/>
      <c r="K288" s="77"/>
      <c r="L288" s="104"/>
      <c r="M288" s="77"/>
      <c r="N288" s="77"/>
      <c r="O288" s="77"/>
      <c r="P288" s="77"/>
      <c r="Q288" s="77"/>
      <c r="R288" s="78"/>
      <c r="S288" s="104"/>
      <c r="T288" s="77"/>
      <c r="U288" s="3"/>
      <c r="V288" s="6"/>
      <c r="W288" s="6"/>
      <c r="X288" s="6"/>
      <c r="Y288" s="2"/>
    </row>
    <row r="289" spans="5:25" ht="12.5" x14ac:dyDescent="0.25">
      <c r="E289" s="77"/>
      <c r="F289" s="77"/>
      <c r="G289" s="77"/>
      <c r="H289" s="104"/>
      <c r="I289" s="77"/>
      <c r="J289" s="77"/>
      <c r="K289" s="77"/>
      <c r="L289" s="104"/>
      <c r="M289" s="77"/>
      <c r="N289" s="77"/>
      <c r="O289" s="77"/>
      <c r="P289" s="77"/>
      <c r="Q289" s="77"/>
      <c r="R289" s="78"/>
      <c r="S289" s="104"/>
      <c r="T289" s="77"/>
      <c r="U289" s="3"/>
      <c r="V289" s="6"/>
      <c r="W289" s="6"/>
      <c r="X289" s="6"/>
      <c r="Y289" s="2"/>
    </row>
    <row r="290" spans="5:25" ht="12.5" x14ac:dyDescent="0.25">
      <c r="E290" s="77"/>
      <c r="F290" s="77"/>
      <c r="G290" s="77"/>
      <c r="H290" s="104"/>
      <c r="I290" s="77"/>
      <c r="J290" s="77"/>
      <c r="K290" s="77"/>
      <c r="L290" s="104"/>
      <c r="M290" s="77"/>
      <c r="N290" s="77"/>
      <c r="O290" s="77"/>
      <c r="P290" s="77"/>
      <c r="Q290" s="77"/>
      <c r="R290" s="78"/>
      <c r="S290" s="104"/>
      <c r="T290" s="77"/>
      <c r="U290" s="3"/>
      <c r="V290" s="6"/>
      <c r="W290" s="6"/>
      <c r="X290" s="6"/>
      <c r="Y290" s="2"/>
    </row>
    <row r="291" spans="5:25" ht="12.5" x14ac:dyDescent="0.25">
      <c r="E291" s="77"/>
      <c r="F291" s="77"/>
      <c r="G291" s="77"/>
      <c r="H291" s="104"/>
      <c r="I291" s="77"/>
      <c r="J291" s="77"/>
      <c r="K291" s="77"/>
      <c r="L291" s="104"/>
      <c r="M291" s="77"/>
      <c r="N291" s="77"/>
      <c r="O291" s="77"/>
      <c r="P291" s="77"/>
      <c r="Q291" s="77"/>
      <c r="R291" s="78"/>
      <c r="S291" s="104"/>
      <c r="T291" s="77"/>
      <c r="U291" s="3"/>
      <c r="V291" s="6"/>
      <c r="W291" s="6"/>
      <c r="X291" s="6"/>
      <c r="Y291" s="2"/>
    </row>
    <row r="292" spans="5:25" ht="12.5" x14ac:dyDescent="0.25">
      <c r="E292" s="77"/>
      <c r="F292" s="77"/>
      <c r="G292" s="77"/>
      <c r="H292" s="104"/>
      <c r="I292" s="77"/>
      <c r="J292" s="77"/>
      <c r="K292" s="77"/>
      <c r="L292" s="104"/>
      <c r="M292" s="77"/>
      <c r="N292" s="77"/>
      <c r="O292" s="77"/>
      <c r="P292" s="77"/>
      <c r="Q292" s="77"/>
      <c r="R292" s="78"/>
      <c r="S292" s="104"/>
      <c r="T292" s="77"/>
      <c r="U292" s="3"/>
      <c r="V292" s="6"/>
      <c r="W292" s="6"/>
      <c r="X292" s="6"/>
      <c r="Y292" s="2"/>
    </row>
    <row r="293" spans="5:25" ht="12.5" x14ac:dyDescent="0.25">
      <c r="H293" s="1"/>
      <c r="L293" s="1"/>
      <c r="R293" s="2"/>
      <c r="S293" s="1"/>
      <c r="U293" s="3"/>
      <c r="V293" s="6"/>
      <c r="W293" s="6"/>
      <c r="X293" s="6"/>
      <c r="Y293" s="2"/>
    </row>
    <row r="294" spans="5:25" ht="12.5" x14ac:dyDescent="0.25">
      <c r="H294" s="1"/>
      <c r="L294" s="1"/>
      <c r="R294" s="2"/>
      <c r="S294" s="1"/>
      <c r="U294" s="3"/>
      <c r="V294" s="6"/>
      <c r="W294" s="6"/>
      <c r="X294" s="6"/>
      <c r="Y294" s="2"/>
    </row>
    <row r="295" spans="5:25" ht="12.5" x14ac:dyDescent="0.25">
      <c r="H295" s="1"/>
      <c r="L295" s="1"/>
      <c r="R295" s="2"/>
      <c r="S295" s="1"/>
      <c r="U295" s="3"/>
      <c r="V295" s="6"/>
      <c r="W295" s="6"/>
      <c r="X295" s="6"/>
      <c r="Y295" s="2"/>
    </row>
    <row r="296" spans="5:25" ht="12.5" x14ac:dyDescent="0.25">
      <c r="H296" s="1"/>
      <c r="L296" s="1"/>
      <c r="R296" s="2"/>
      <c r="S296" s="1"/>
      <c r="U296" s="3"/>
      <c r="V296" s="6"/>
      <c r="W296" s="6"/>
      <c r="X296" s="6"/>
      <c r="Y296" s="2"/>
    </row>
    <row r="297" spans="5:25" ht="12.5" x14ac:dyDescent="0.25">
      <c r="H297" s="1"/>
      <c r="L297" s="1"/>
      <c r="R297" s="2"/>
      <c r="S297" s="1"/>
      <c r="U297" s="3"/>
      <c r="V297" s="6"/>
      <c r="W297" s="6"/>
      <c r="X297" s="6"/>
      <c r="Y297" s="2"/>
    </row>
    <row r="298" spans="5:25" ht="12.5" x14ac:dyDescent="0.25">
      <c r="H298" s="1"/>
      <c r="L298" s="1"/>
      <c r="R298" s="2"/>
      <c r="S298" s="1"/>
      <c r="U298" s="3"/>
      <c r="V298" s="6"/>
      <c r="W298" s="6"/>
      <c r="X298" s="6"/>
      <c r="Y298" s="2"/>
    </row>
    <row r="299" spans="5:25" ht="12.5" x14ac:dyDescent="0.25">
      <c r="H299" s="1"/>
      <c r="L299" s="1"/>
      <c r="R299" s="2"/>
      <c r="S299" s="1"/>
      <c r="U299" s="3"/>
      <c r="V299" s="6"/>
      <c r="W299" s="6"/>
      <c r="X299" s="6"/>
      <c r="Y299" s="2"/>
    </row>
    <row r="300" spans="5:25" ht="12.5" x14ac:dyDescent="0.25">
      <c r="H300" s="1"/>
      <c r="L300" s="1"/>
      <c r="R300" s="2"/>
      <c r="S300" s="1"/>
      <c r="U300" s="3"/>
      <c r="V300" s="6"/>
      <c r="W300" s="6"/>
      <c r="X300" s="6"/>
      <c r="Y300" s="2"/>
    </row>
    <row r="301" spans="5:25" ht="12.5" x14ac:dyDescent="0.25">
      <c r="H301" s="1"/>
      <c r="L301" s="1"/>
      <c r="R301" s="2"/>
      <c r="S301" s="1"/>
      <c r="U301" s="3"/>
      <c r="V301" s="6"/>
      <c r="W301" s="6"/>
      <c r="X301" s="6"/>
      <c r="Y301" s="2"/>
    </row>
    <row r="302" spans="5:25" ht="12.5" x14ac:dyDescent="0.25">
      <c r="H302" s="1"/>
      <c r="L302" s="1"/>
      <c r="R302" s="2"/>
      <c r="S302" s="1"/>
      <c r="U302" s="3"/>
      <c r="V302" s="6"/>
      <c r="W302" s="6"/>
      <c r="X302" s="6"/>
      <c r="Y302" s="2"/>
    </row>
    <row r="303" spans="5:25" ht="12.5" x14ac:dyDescent="0.25">
      <c r="H303" s="1"/>
      <c r="L303" s="1"/>
      <c r="R303" s="2"/>
      <c r="S303" s="1"/>
      <c r="U303" s="3"/>
      <c r="V303" s="6"/>
      <c r="W303" s="6"/>
      <c r="X303" s="6"/>
      <c r="Y303" s="2"/>
    </row>
    <row r="304" spans="5:25" ht="12.5" x14ac:dyDescent="0.25">
      <c r="H304" s="1"/>
      <c r="L304" s="1"/>
      <c r="R304" s="2"/>
      <c r="S304" s="1"/>
      <c r="U304" s="3"/>
      <c r="V304" s="6"/>
      <c r="W304" s="6"/>
      <c r="X304" s="6"/>
      <c r="Y304" s="2"/>
    </row>
    <row r="305" spans="8:25" ht="12.5" x14ac:dyDescent="0.25">
      <c r="H305" s="1"/>
      <c r="L305" s="1"/>
      <c r="R305" s="2"/>
      <c r="S305" s="1"/>
      <c r="U305" s="3"/>
      <c r="V305" s="6"/>
      <c r="W305" s="6"/>
      <c r="X305" s="6"/>
      <c r="Y305" s="2"/>
    </row>
    <row r="306" spans="8:25" ht="12.5" x14ac:dyDescent="0.25">
      <c r="H306" s="1"/>
      <c r="L306" s="1"/>
      <c r="R306" s="2"/>
      <c r="S306" s="1"/>
      <c r="U306" s="3"/>
      <c r="V306" s="6"/>
      <c r="W306" s="6"/>
      <c r="X306" s="6"/>
      <c r="Y306" s="2"/>
    </row>
    <row r="307" spans="8:25" ht="12.5" x14ac:dyDescent="0.25">
      <c r="H307" s="1"/>
      <c r="L307" s="1"/>
      <c r="R307" s="2"/>
      <c r="S307" s="1"/>
      <c r="U307" s="3"/>
      <c r="V307" s="6"/>
      <c r="W307" s="6"/>
      <c r="X307" s="6"/>
      <c r="Y307" s="2"/>
    </row>
    <row r="308" spans="8:25" ht="12.5" x14ac:dyDescent="0.25">
      <c r="H308" s="1"/>
      <c r="L308" s="1"/>
      <c r="R308" s="2"/>
      <c r="S308" s="1"/>
      <c r="U308" s="3"/>
      <c r="V308" s="6"/>
      <c r="W308" s="6"/>
      <c r="X308" s="6"/>
      <c r="Y308" s="2"/>
    </row>
    <row r="309" spans="8:25" ht="12.5" x14ac:dyDescent="0.25">
      <c r="H309" s="1"/>
      <c r="L309" s="1"/>
      <c r="R309" s="2"/>
      <c r="S309" s="1"/>
      <c r="U309" s="3"/>
      <c r="V309" s="6"/>
      <c r="W309" s="6"/>
      <c r="X309" s="6"/>
      <c r="Y309" s="2"/>
    </row>
    <row r="310" spans="8:25" ht="12.5" x14ac:dyDescent="0.25">
      <c r="H310" s="1"/>
      <c r="L310" s="1"/>
      <c r="R310" s="2"/>
      <c r="S310" s="1"/>
      <c r="U310" s="3"/>
      <c r="V310" s="6"/>
      <c r="W310" s="6"/>
      <c r="X310" s="6"/>
      <c r="Y310" s="2"/>
    </row>
    <row r="311" spans="8:25" ht="12.5" x14ac:dyDescent="0.25">
      <c r="H311" s="1"/>
      <c r="L311" s="1"/>
      <c r="R311" s="2"/>
      <c r="S311" s="1"/>
      <c r="U311" s="3"/>
      <c r="V311" s="6"/>
      <c r="W311" s="6"/>
      <c r="X311" s="6"/>
      <c r="Y311" s="2"/>
    </row>
    <row r="312" spans="8:25" ht="12.5" x14ac:dyDescent="0.25">
      <c r="H312" s="1"/>
      <c r="L312" s="1"/>
      <c r="R312" s="2"/>
      <c r="S312" s="1"/>
      <c r="U312" s="3"/>
      <c r="V312" s="6"/>
      <c r="W312" s="6"/>
      <c r="X312" s="6"/>
      <c r="Y312" s="2"/>
    </row>
    <row r="313" spans="8:25" ht="12.5" x14ac:dyDescent="0.25">
      <c r="H313" s="1"/>
      <c r="L313" s="1"/>
      <c r="R313" s="2"/>
      <c r="S313" s="1"/>
      <c r="U313" s="3"/>
      <c r="V313" s="6"/>
      <c r="W313" s="6"/>
      <c r="X313" s="6"/>
      <c r="Y313" s="2"/>
    </row>
    <row r="314" spans="8:25" ht="12.5" x14ac:dyDescent="0.25">
      <c r="H314" s="1"/>
      <c r="L314" s="1"/>
      <c r="R314" s="2"/>
      <c r="S314" s="1"/>
      <c r="U314" s="3"/>
      <c r="V314" s="6"/>
      <c r="W314" s="6"/>
      <c r="X314" s="6"/>
      <c r="Y314" s="2"/>
    </row>
    <row r="315" spans="8:25" ht="12.5" x14ac:dyDescent="0.25">
      <c r="H315" s="1"/>
      <c r="L315" s="1"/>
      <c r="R315" s="2"/>
      <c r="S315" s="1"/>
      <c r="U315" s="3"/>
      <c r="V315" s="6"/>
      <c r="W315" s="6"/>
      <c r="X315" s="6"/>
      <c r="Y315" s="2"/>
    </row>
    <row r="316" spans="8:25" ht="12.5" x14ac:dyDescent="0.25">
      <c r="H316" s="1"/>
      <c r="L316" s="1"/>
      <c r="R316" s="2"/>
      <c r="S316" s="1"/>
      <c r="U316" s="3"/>
      <c r="V316" s="6"/>
      <c r="W316" s="6"/>
      <c r="X316" s="6"/>
      <c r="Y316" s="2"/>
    </row>
    <row r="317" spans="8:25" ht="12.5" x14ac:dyDescent="0.25">
      <c r="H317" s="1"/>
      <c r="L317" s="1"/>
      <c r="R317" s="2"/>
      <c r="S317" s="1"/>
      <c r="U317" s="3"/>
      <c r="V317" s="6"/>
      <c r="W317" s="6"/>
      <c r="X317" s="6"/>
      <c r="Y317" s="2"/>
    </row>
    <row r="318" spans="8:25" ht="12.5" x14ac:dyDescent="0.25">
      <c r="H318" s="1"/>
      <c r="L318" s="1"/>
      <c r="R318" s="2"/>
      <c r="S318" s="1"/>
      <c r="U318" s="3"/>
      <c r="V318" s="6"/>
      <c r="W318" s="6"/>
      <c r="X318" s="6"/>
      <c r="Y318" s="2"/>
    </row>
    <row r="319" spans="8:25" ht="12.5" x14ac:dyDescent="0.25">
      <c r="H319" s="1"/>
      <c r="L319" s="1"/>
      <c r="R319" s="2"/>
      <c r="S319" s="1"/>
      <c r="U319" s="3"/>
      <c r="V319" s="6"/>
      <c r="W319" s="6"/>
      <c r="X319" s="6"/>
      <c r="Y319" s="2"/>
    </row>
    <row r="320" spans="8:25" ht="12.5" x14ac:dyDescent="0.25">
      <c r="H320" s="1"/>
      <c r="L320" s="1"/>
      <c r="R320" s="2"/>
      <c r="S320" s="1"/>
      <c r="U320" s="3"/>
      <c r="V320" s="6"/>
      <c r="W320" s="6"/>
      <c r="X320" s="6"/>
      <c r="Y320" s="2"/>
    </row>
    <row r="321" spans="8:25" ht="12.5" x14ac:dyDescent="0.25">
      <c r="H321" s="1"/>
      <c r="L321" s="1"/>
      <c r="R321" s="2"/>
      <c r="S321" s="1"/>
      <c r="U321" s="3"/>
      <c r="V321" s="6"/>
      <c r="W321" s="6"/>
      <c r="X321" s="6"/>
      <c r="Y321" s="2"/>
    </row>
    <row r="322" spans="8:25" ht="12.5" x14ac:dyDescent="0.25">
      <c r="H322" s="1"/>
      <c r="L322" s="1"/>
      <c r="R322" s="2"/>
      <c r="S322" s="1"/>
      <c r="U322" s="3"/>
      <c r="V322" s="6"/>
      <c r="W322" s="6"/>
      <c r="X322" s="6"/>
      <c r="Y322" s="2"/>
    </row>
    <row r="323" spans="8:25" ht="12.5" x14ac:dyDescent="0.25">
      <c r="H323" s="1"/>
      <c r="L323" s="1"/>
      <c r="R323" s="2"/>
      <c r="S323" s="1"/>
      <c r="U323" s="3"/>
      <c r="V323" s="6"/>
      <c r="W323" s="6"/>
      <c r="X323" s="6"/>
      <c r="Y323" s="2"/>
    </row>
    <row r="324" spans="8:25" ht="12.5" x14ac:dyDescent="0.25">
      <c r="H324" s="1"/>
      <c r="L324" s="1"/>
      <c r="R324" s="2"/>
      <c r="S324" s="1"/>
      <c r="U324" s="3"/>
      <c r="V324" s="6"/>
      <c r="W324" s="6"/>
      <c r="X324" s="6"/>
      <c r="Y324" s="2"/>
    </row>
    <row r="325" spans="8:25" ht="12.5" x14ac:dyDescent="0.25">
      <c r="H325" s="1"/>
      <c r="L325" s="1"/>
      <c r="R325" s="2"/>
      <c r="S325" s="1"/>
      <c r="U325" s="3"/>
      <c r="V325" s="6"/>
      <c r="W325" s="6"/>
      <c r="X325" s="6"/>
      <c r="Y325" s="2"/>
    </row>
    <row r="326" spans="8:25" ht="12.5" x14ac:dyDescent="0.25">
      <c r="H326" s="1"/>
      <c r="L326" s="1"/>
      <c r="R326" s="2"/>
      <c r="S326" s="1"/>
      <c r="U326" s="3"/>
      <c r="V326" s="6"/>
      <c r="W326" s="6"/>
      <c r="X326" s="6"/>
      <c r="Y326" s="2"/>
    </row>
    <row r="327" spans="8:25" ht="12.5" x14ac:dyDescent="0.25">
      <c r="H327" s="1"/>
      <c r="L327" s="1"/>
      <c r="R327" s="2"/>
      <c r="S327" s="1"/>
      <c r="U327" s="3"/>
      <c r="V327" s="6"/>
      <c r="W327" s="6"/>
      <c r="X327" s="6"/>
      <c r="Y327" s="2"/>
    </row>
    <row r="328" spans="8:25" ht="12.5" x14ac:dyDescent="0.25">
      <c r="H328" s="1"/>
      <c r="L328" s="1"/>
      <c r="R328" s="2"/>
      <c r="S328" s="1"/>
      <c r="U328" s="3"/>
      <c r="V328" s="6"/>
      <c r="W328" s="6"/>
      <c r="X328" s="6"/>
      <c r="Y328" s="2"/>
    </row>
    <row r="329" spans="8:25" ht="12.5" x14ac:dyDescent="0.25">
      <c r="H329" s="1"/>
      <c r="L329" s="1"/>
      <c r="R329" s="2"/>
      <c r="S329" s="1"/>
      <c r="U329" s="3"/>
      <c r="V329" s="6"/>
      <c r="W329" s="6"/>
      <c r="X329" s="6"/>
      <c r="Y329" s="2"/>
    </row>
    <row r="330" spans="8:25" ht="12.5" x14ac:dyDescent="0.25">
      <c r="H330" s="1"/>
      <c r="L330" s="1"/>
      <c r="R330" s="2"/>
      <c r="S330" s="1"/>
      <c r="U330" s="3"/>
      <c r="V330" s="6"/>
      <c r="W330" s="6"/>
      <c r="X330" s="6"/>
      <c r="Y330" s="2"/>
    </row>
    <row r="331" spans="8:25" ht="12.5" x14ac:dyDescent="0.25">
      <c r="H331" s="1"/>
      <c r="L331" s="1"/>
      <c r="R331" s="2"/>
      <c r="S331" s="1"/>
      <c r="U331" s="3"/>
      <c r="V331" s="6"/>
      <c r="W331" s="6"/>
      <c r="X331" s="6"/>
      <c r="Y331" s="2"/>
    </row>
    <row r="332" spans="8:25" ht="12.5" x14ac:dyDescent="0.25">
      <c r="H332" s="1"/>
      <c r="L332" s="1"/>
      <c r="R332" s="2"/>
      <c r="S332" s="1"/>
      <c r="U332" s="3"/>
      <c r="V332" s="6"/>
      <c r="W332" s="6"/>
      <c r="X332" s="6"/>
      <c r="Y332" s="2"/>
    </row>
    <row r="333" spans="8:25" ht="12.5" x14ac:dyDescent="0.25">
      <c r="H333" s="1"/>
      <c r="L333" s="1"/>
      <c r="R333" s="2"/>
      <c r="S333" s="1"/>
      <c r="U333" s="3"/>
      <c r="V333" s="6"/>
      <c r="W333" s="6"/>
      <c r="X333" s="6"/>
      <c r="Y333" s="2"/>
    </row>
    <row r="334" spans="8:25" ht="12.5" x14ac:dyDescent="0.25">
      <c r="H334" s="1"/>
      <c r="L334" s="1"/>
      <c r="R334" s="2"/>
      <c r="S334" s="1"/>
      <c r="U334" s="3"/>
      <c r="V334" s="6"/>
      <c r="W334" s="6"/>
      <c r="X334" s="6"/>
      <c r="Y334" s="2"/>
    </row>
    <row r="335" spans="8:25" ht="12.5" x14ac:dyDescent="0.25">
      <c r="H335" s="1"/>
      <c r="L335" s="1"/>
      <c r="R335" s="2"/>
      <c r="S335" s="1"/>
      <c r="U335" s="3"/>
      <c r="V335" s="6"/>
      <c r="W335" s="6"/>
      <c r="X335" s="6"/>
      <c r="Y335" s="2"/>
    </row>
    <row r="336" spans="8:25" ht="12.5" x14ac:dyDescent="0.25">
      <c r="H336" s="1"/>
      <c r="L336" s="1"/>
      <c r="R336" s="2"/>
      <c r="S336" s="1"/>
      <c r="U336" s="3"/>
      <c r="V336" s="6"/>
      <c r="W336" s="6"/>
      <c r="X336" s="6"/>
      <c r="Y336" s="2"/>
    </row>
    <row r="337" spans="8:25" ht="12.5" x14ac:dyDescent="0.25">
      <c r="H337" s="1"/>
      <c r="L337" s="1"/>
      <c r="R337" s="2"/>
      <c r="S337" s="1"/>
      <c r="U337" s="3"/>
      <c r="V337" s="6"/>
      <c r="W337" s="6"/>
      <c r="X337" s="6"/>
      <c r="Y337" s="2"/>
    </row>
    <row r="338" spans="8:25" ht="12.5" x14ac:dyDescent="0.25">
      <c r="H338" s="1"/>
      <c r="L338" s="1"/>
      <c r="R338" s="2"/>
      <c r="S338" s="1"/>
      <c r="U338" s="3"/>
      <c r="V338" s="6"/>
      <c r="W338" s="6"/>
      <c r="X338" s="6"/>
      <c r="Y338" s="2"/>
    </row>
    <row r="339" spans="8:25" ht="12.5" x14ac:dyDescent="0.25">
      <c r="H339" s="1"/>
      <c r="L339" s="1"/>
      <c r="R339" s="2"/>
      <c r="S339" s="1"/>
      <c r="U339" s="3"/>
      <c r="V339" s="6"/>
      <c r="W339" s="6"/>
      <c r="X339" s="6"/>
      <c r="Y339" s="2"/>
    </row>
    <row r="340" spans="8:25" ht="12.5" x14ac:dyDescent="0.25">
      <c r="H340" s="1"/>
      <c r="L340" s="1"/>
      <c r="R340" s="2"/>
      <c r="S340" s="1"/>
      <c r="U340" s="3"/>
      <c r="V340" s="6"/>
      <c r="W340" s="6"/>
      <c r="X340" s="6"/>
      <c r="Y340" s="2"/>
    </row>
    <row r="341" spans="8:25" ht="12.5" x14ac:dyDescent="0.25">
      <c r="H341" s="1"/>
      <c r="L341" s="1"/>
      <c r="R341" s="2"/>
      <c r="S341" s="1"/>
      <c r="U341" s="3"/>
      <c r="V341" s="6"/>
      <c r="W341" s="6"/>
      <c r="X341" s="6"/>
      <c r="Y341" s="2"/>
    </row>
    <row r="342" spans="8:25" ht="12.5" x14ac:dyDescent="0.25">
      <c r="H342" s="1"/>
      <c r="L342" s="1"/>
      <c r="R342" s="2"/>
      <c r="S342" s="1"/>
      <c r="U342" s="3"/>
      <c r="V342" s="6"/>
      <c r="W342" s="6"/>
      <c r="X342" s="6"/>
      <c r="Y342" s="2"/>
    </row>
    <row r="343" spans="8:25" ht="12.5" x14ac:dyDescent="0.25">
      <c r="H343" s="1"/>
      <c r="L343" s="1"/>
      <c r="R343" s="2"/>
      <c r="S343" s="1"/>
      <c r="U343" s="3"/>
      <c r="V343" s="6"/>
      <c r="W343" s="6"/>
      <c r="X343" s="6"/>
      <c r="Y343" s="2"/>
    </row>
    <row r="344" spans="8:25" ht="12.5" x14ac:dyDescent="0.25">
      <c r="H344" s="1"/>
      <c r="L344" s="1"/>
      <c r="R344" s="2"/>
      <c r="S344" s="1"/>
      <c r="U344" s="3"/>
      <c r="V344" s="6"/>
      <c r="W344" s="6"/>
      <c r="X344" s="6"/>
      <c r="Y344" s="2"/>
    </row>
    <row r="345" spans="8:25" ht="12.5" x14ac:dyDescent="0.25">
      <c r="H345" s="1"/>
      <c r="L345" s="1"/>
      <c r="R345" s="2"/>
      <c r="S345" s="1"/>
      <c r="U345" s="3"/>
      <c r="V345" s="6"/>
      <c r="W345" s="6"/>
      <c r="X345" s="6"/>
      <c r="Y345" s="2"/>
    </row>
    <row r="346" spans="8:25" ht="12.5" x14ac:dyDescent="0.25">
      <c r="H346" s="1"/>
      <c r="L346" s="1"/>
      <c r="R346" s="2"/>
      <c r="S346" s="1"/>
      <c r="U346" s="3"/>
      <c r="V346" s="6"/>
      <c r="W346" s="6"/>
      <c r="X346" s="6"/>
      <c r="Y346" s="2"/>
    </row>
    <row r="347" spans="8:25" ht="12.5" x14ac:dyDescent="0.25">
      <c r="H347" s="1"/>
      <c r="L347" s="1"/>
      <c r="R347" s="2"/>
      <c r="S347" s="1"/>
      <c r="U347" s="3"/>
      <c r="V347" s="6"/>
      <c r="W347" s="6"/>
      <c r="X347" s="6"/>
      <c r="Y347" s="2"/>
    </row>
    <row r="348" spans="8:25" ht="12.5" x14ac:dyDescent="0.25">
      <c r="H348" s="1"/>
      <c r="L348" s="1"/>
      <c r="R348" s="2"/>
      <c r="S348" s="1"/>
      <c r="U348" s="3"/>
      <c r="V348" s="6"/>
      <c r="W348" s="6"/>
      <c r="X348" s="6"/>
      <c r="Y348" s="2"/>
    </row>
    <row r="349" spans="8:25" ht="12.5" x14ac:dyDescent="0.25">
      <c r="H349" s="1"/>
      <c r="L349" s="1"/>
      <c r="R349" s="2"/>
      <c r="S349" s="1"/>
      <c r="U349" s="3"/>
      <c r="V349" s="6"/>
      <c r="W349" s="6"/>
      <c r="X349" s="6"/>
      <c r="Y349" s="2"/>
    </row>
    <row r="350" spans="8:25" ht="12.5" x14ac:dyDescent="0.25">
      <c r="H350" s="1"/>
      <c r="L350" s="1"/>
      <c r="R350" s="2"/>
      <c r="S350" s="1"/>
      <c r="U350" s="3"/>
      <c r="V350" s="6"/>
      <c r="W350" s="6"/>
      <c r="X350" s="6"/>
      <c r="Y350" s="2"/>
    </row>
    <row r="351" spans="8:25" ht="12.5" x14ac:dyDescent="0.25">
      <c r="H351" s="1"/>
      <c r="L351" s="1"/>
      <c r="R351" s="2"/>
      <c r="S351" s="1"/>
      <c r="U351" s="3"/>
      <c r="V351" s="6"/>
      <c r="W351" s="6"/>
      <c r="X351" s="6"/>
      <c r="Y351" s="2"/>
    </row>
    <row r="352" spans="8:25" ht="12.5" x14ac:dyDescent="0.25">
      <c r="H352" s="1"/>
      <c r="L352" s="1"/>
      <c r="R352" s="2"/>
      <c r="S352" s="1"/>
      <c r="U352" s="3"/>
      <c r="V352" s="6"/>
      <c r="W352" s="6"/>
      <c r="X352" s="6"/>
      <c r="Y352" s="2"/>
    </row>
    <row r="353" spans="8:25" ht="12.5" x14ac:dyDescent="0.25">
      <c r="H353" s="1"/>
      <c r="L353" s="1"/>
      <c r="R353" s="2"/>
      <c r="S353" s="1"/>
      <c r="U353" s="3"/>
      <c r="V353" s="6"/>
      <c r="W353" s="6"/>
      <c r="X353" s="6"/>
      <c r="Y353" s="2"/>
    </row>
    <row r="354" spans="8:25" ht="12.5" x14ac:dyDescent="0.25">
      <c r="H354" s="1"/>
      <c r="L354" s="1"/>
      <c r="R354" s="2"/>
      <c r="S354" s="1"/>
      <c r="U354" s="3"/>
      <c r="V354" s="6"/>
      <c r="W354" s="6"/>
      <c r="X354" s="6"/>
      <c r="Y354" s="2"/>
    </row>
    <row r="355" spans="8:25" ht="12.5" x14ac:dyDescent="0.25">
      <c r="H355" s="1"/>
      <c r="L355" s="1"/>
      <c r="R355" s="2"/>
      <c r="S355" s="1"/>
      <c r="U355" s="3"/>
      <c r="V355" s="6"/>
      <c r="W355" s="6"/>
      <c r="X355" s="6"/>
      <c r="Y355" s="2"/>
    </row>
    <row r="356" spans="8:25" ht="12.5" x14ac:dyDescent="0.25">
      <c r="H356" s="1"/>
      <c r="L356" s="1"/>
      <c r="R356" s="2"/>
      <c r="S356" s="1"/>
      <c r="U356" s="3"/>
      <c r="V356" s="6"/>
      <c r="W356" s="6"/>
      <c r="X356" s="6"/>
      <c r="Y356" s="2"/>
    </row>
    <row r="357" spans="8:25" ht="12.5" x14ac:dyDescent="0.25">
      <c r="H357" s="1"/>
      <c r="L357" s="1"/>
      <c r="R357" s="2"/>
      <c r="S357" s="1"/>
      <c r="U357" s="3"/>
      <c r="V357" s="6"/>
      <c r="W357" s="6"/>
      <c r="X357" s="6"/>
      <c r="Y357" s="2"/>
    </row>
    <row r="358" spans="8:25" ht="12.5" x14ac:dyDescent="0.25">
      <c r="H358" s="1"/>
      <c r="L358" s="1"/>
      <c r="R358" s="2"/>
      <c r="S358" s="1"/>
      <c r="U358" s="3"/>
      <c r="V358" s="6"/>
      <c r="W358" s="6"/>
      <c r="X358" s="6"/>
      <c r="Y358" s="2"/>
    </row>
    <row r="359" spans="8:25" ht="12.5" x14ac:dyDescent="0.25">
      <c r="H359" s="1"/>
      <c r="L359" s="1"/>
      <c r="R359" s="2"/>
      <c r="S359" s="1"/>
      <c r="U359" s="3"/>
      <c r="V359" s="6"/>
      <c r="W359" s="6"/>
      <c r="X359" s="6"/>
      <c r="Y359" s="2"/>
    </row>
    <row r="360" spans="8:25" ht="12.5" x14ac:dyDescent="0.25">
      <c r="H360" s="1"/>
      <c r="L360" s="1"/>
      <c r="R360" s="2"/>
      <c r="S360" s="1"/>
      <c r="U360" s="3"/>
      <c r="V360" s="6"/>
      <c r="W360" s="6"/>
      <c r="X360" s="6"/>
      <c r="Y360" s="2"/>
    </row>
    <row r="361" spans="8:25" ht="12.5" x14ac:dyDescent="0.25">
      <c r="H361" s="1"/>
      <c r="L361" s="1"/>
      <c r="R361" s="2"/>
      <c r="S361" s="1"/>
      <c r="U361" s="3"/>
      <c r="V361" s="6"/>
      <c r="W361" s="6"/>
      <c r="X361" s="6"/>
      <c r="Y361" s="2"/>
    </row>
    <row r="362" spans="8:25" ht="12.5" x14ac:dyDescent="0.25">
      <c r="H362" s="1"/>
      <c r="L362" s="1"/>
      <c r="R362" s="2"/>
      <c r="S362" s="1"/>
      <c r="U362" s="3"/>
      <c r="V362" s="6"/>
      <c r="W362" s="6"/>
      <c r="X362" s="6"/>
      <c r="Y362" s="2"/>
    </row>
    <row r="363" spans="8:25" ht="12.5" x14ac:dyDescent="0.25">
      <c r="H363" s="1"/>
      <c r="L363" s="1"/>
      <c r="R363" s="2"/>
      <c r="S363" s="1"/>
      <c r="U363" s="3"/>
      <c r="V363" s="6"/>
      <c r="W363" s="6"/>
      <c r="X363" s="6"/>
      <c r="Y363" s="2"/>
    </row>
    <row r="364" spans="8:25" ht="12.5" x14ac:dyDescent="0.25">
      <c r="H364" s="1"/>
      <c r="L364" s="1"/>
      <c r="R364" s="2"/>
      <c r="S364" s="1"/>
      <c r="U364" s="3"/>
      <c r="V364" s="6"/>
      <c r="W364" s="6"/>
      <c r="X364" s="6"/>
      <c r="Y364" s="2"/>
    </row>
    <row r="365" spans="8:25" ht="12.5" x14ac:dyDescent="0.25">
      <c r="H365" s="1"/>
      <c r="L365" s="1"/>
      <c r="R365" s="2"/>
      <c r="S365" s="1"/>
      <c r="U365" s="3"/>
      <c r="V365" s="6"/>
      <c r="W365" s="6"/>
      <c r="X365" s="6"/>
      <c r="Y365" s="2"/>
    </row>
    <row r="366" spans="8:25" ht="12.5" x14ac:dyDescent="0.25">
      <c r="H366" s="1"/>
      <c r="L366" s="1"/>
      <c r="R366" s="2"/>
      <c r="S366" s="1"/>
      <c r="U366" s="3"/>
      <c r="V366" s="6"/>
      <c r="W366" s="6"/>
      <c r="X366" s="6"/>
      <c r="Y366" s="2"/>
    </row>
    <row r="367" spans="8:25" ht="12.5" x14ac:dyDescent="0.25">
      <c r="H367" s="1"/>
      <c r="L367" s="1"/>
      <c r="R367" s="2"/>
      <c r="S367" s="1"/>
      <c r="U367" s="3"/>
      <c r="V367" s="6"/>
      <c r="W367" s="6"/>
      <c r="X367" s="6"/>
      <c r="Y367" s="2"/>
    </row>
    <row r="368" spans="8:25" ht="12.5" x14ac:dyDescent="0.25">
      <c r="H368" s="1"/>
      <c r="L368" s="1"/>
      <c r="R368" s="2"/>
      <c r="S368" s="1"/>
      <c r="U368" s="3"/>
      <c r="V368" s="6"/>
      <c r="W368" s="6"/>
      <c r="X368" s="6"/>
      <c r="Y368" s="2"/>
    </row>
    <row r="369" spans="8:25" ht="12.5" x14ac:dyDescent="0.25">
      <c r="H369" s="1"/>
      <c r="L369" s="1"/>
      <c r="R369" s="2"/>
      <c r="S369" s="1"/>
      <c r="U369" s="3"/>
      <c r="V369" s="6"/>
      <c r="W369" s="6"/>
      <c r="X369" s="6"/>
      <c r="Y369" s="2"/>
    </row>
    <row r="370" spans="8:25" ht="12.5" x14ac:dyDescent="0.25">
      <c r="H370" s="1"/>
      <c r="L370" s="1"/>
      <c r="R370" s="2"/>
      <c r="S370" s="1"/>
      <c r="U370" s="3"/>
      <c r="V370" s="6"/>
      <c r="W370" s="6"/>
      <c r="X370" s="6"/>
      <c r="Y370" s="2"/>
    </row>
    <row r="371" spans="8:25" ht="12.5" x14ac:dyDescent="0.25">
      <c r="H371" s="1"/>
      <c r="L371" s="1"/>
      <c r="R371" s="2"/>
      <c r="S371" s="1"/>
      <c r="U371" s="3"/>
      <c r="V371" s="6"/>
      <c r="W371" s="6"/>
      <c r="X371" s="6"/>
      <c r="Y371" s="2"/>
    </row>
    <row r="372" spans="8:25" ht="12.5" x14ac:dyDescent="0.25">
      <c r="H372" s="1"/>
      <c r="L372" s="1"/>
      <c r="R372" s="2"/>
      <c r="S372" s="1"/>
      <c r="U372" s="3"/>
      <c r="V372" s="6"/>
      <c r="W372" s="6"/>
      <c r="X372" s="6"/>
      <c r="Y372" s="2"/>
    </row>
    <row r="373" spans="8:25" ht="12.5" x14ac:dyDescent="0.25">
      <c r="H373" s="1"/>
      <c r="L373" s="1"/>
      <c r="R373" s="2"/>
      <c r="S373" s="1"/>
      <c r="U373" s="3"/>
      <c r="V373" s="6"/>
      <c r="W373" s="6"/>
      <c r="X373" s="6"/>
      <c r="Y373" s="2"/>
    </row>
    <row r="374" spans="8:25" ht="12.5" x14ac:dyDescent="0.25">
      <c r="H374" s="1"/>
      <c r="L374" s="1"/>
      <c r="R374" s="2"/>
      <c r="S374" s="1"/>
      <c r="U374" s="3"/>
      <c r="V374" s="6"/>
      <c r="W374" s="6"/>
      <c r="X374" s="6"/>
      <c r="Y374" s="2"/>
    </row>
    <row r="375" spans="8:25" ht="12.5" x14ac:dyDescent="0.25">
      <c r="H375" s="1"/>
      <c r="L375" s="1"/>
      <c r="R375" s="2"/>
      <c r="S375" s="1"/>
      <c r="U375" s="3"/>
      <c r="V375" s="6"/>
      <c r="W375" s="6"/>
      <c r="X375" s="6"/>
      <c r="Y375" s="2"/>
    </row>
    <row r="376" spans="8:25" ht="12.5" x14ac:dyDescent="0.25">
      <c r="H376" s="1"/>
      <c r="L376" s="1"/>
      <c r="R376" s="2"/>
      <c r="S376" s="1"/>
      <c r="U376" s="3"/>
      <c r="V376" s="6"/>
      <c r="W376" s="6"/>
      <c r="X376" s="6"/>
      <c r="Y376" s="2"/>
    </row>
    <row r="377" spans="8:25" ht="12.5" x14ac:dyDescent="0.25">
      <c r="H377" s="1"/>
      <c r="L377" s="1"/>
      <c r="R377" s="2"/>
      <c r="S377" s="1"/>
      <c r="U377" s="3"/>
      <c r="V377" s="6"/>
      <c r="W377" s="6"/>
      <c r="X377" s="6"/>
      <c r="Y377" s="2"/>
    </row>
    <row r="378" spans="8:25" ht="12.5" x14ac:dyDescent="0.25">
      <c r="H378" s="1"/>
      <c r="L378" s="1"/>
      <c r="R378" s="2"/>
      <c r="S378" s="1"/>
      <c r="U378" s="3"/>
      <c r="V378" s="6"/>
      <c r="W378" s="6"/>
      <c r="X378" s="6"/>
      <c r="Y378" s="2"/>
    </row>
    <row r="379" spans="8:25" ht="12.5" x14ac:dyDescent="0.25">
      <c r="H379" s="1"/>
      <c r="L379" s="1"/>
      <c r="R379" s="2"/>
      <c r="S379" s="1"/>
      <c r="U379" s="3"/>
      <c r="V379" s="6"/>
      <c r="W379" s="6"/>
      <c r="X379" s="6"/>
      <c r="Y379" s="2"/>
    </row>
    <row r="380" spans="8:25" ht="12.5" x14ac:dyDescent="0.25">
      <c r="H380" s="1"/>
      <c r="L380" s="1"/>
      <c r="R380" s="2"/>
      <c r="S380" s="1"/>
      <c r="U380" s="3"/>
      <c r="V380" s="6"/>
      <c r="W380" s="6"/>
      <c r="X380" s="6"/>
      <c r="Y380" s="2"/>
    </row>
    <row r="381" spans="8:25" ht="12.5" x14ac:dyDescent="0.25">
      <c r="H381" s="1"/>
      <c r="L381" s="1"/>
      <c r="R381" s="2"/>
      <c r="S381" s="1"/>
      <c r="U381" s="3"/>
      <c r="V381" s="6"/>
      <c r="W381" s="6"/>
      <c r="X381" s="6"/>
      <c r="Y381" s="2"/>
    </row>
    <row r="382" spans="8:25" ht="12.5" x14ac:dyDescent="0.25">
      <c r="H382" s="1"/>
      <c r="L382" s="1"/>
      <c r="R382" s="2"/>
      <c r="S382" s="1"/>
      <c r="U382" s="3"/>
      <c r="V382" s="6"/>
      <c r="W382" s="6"/>
      <c r="X382" s="6"/>
      <c r="Y382" s="2"/>
    </row>
    <row r="383" spans="8:25" ht="12.5" x14ac:dyDescent="0.25">
      <c r="H383" s="1"/>
      <c r="L383" s="1"/>
      <c r="R383" s="2"/>
      <c r="S383" s="1"/>
      <c r="U383" s="3"/>
      <c r="V383" s="6"/>
      <c r="W383" s="6"/>
      <c r="X383" s="6"/>
      <c r="Y383" s="2"/>
    </row>
    <row r="384" spans="8:25" ht="12.5" x14ac:dyDescent="0.25">
      <c r="H384" s="1"/>
      <c r="L384" s="1"/>
      <c r="R384" s="2"/>
      <c r="S384" s="1"/>
      <c r="U384" s="3"/>
      <c r="V384" s="6"/>
      <c r="W384" s="6"/>
      <c r="X384" s="6"/>
      <c r="Y384" s="2"/>
    </row>
    <row r="385" spans="8:25" ht="12.5" x14ac:dyDescent="0.25">
      <c r="H385" s="1"/>
      <c r="L385" s="1"/>
      <c r="R385" s="2"/>
      <c r="S385" s="1"/>
      <c r="U385" s="3"/>
      <c r="V385" s="6"/>
      <c r="W385" s="6"/>
      <c r="X385" s="6"/>
      <c r="Y385" s="2"/>
    </row>
    <row r="386" spans="8:25" ht="12.5" x14ac:dyDescent="0.25">
      <c r="H386" s="1"/>
      <c r="L386" s="1"/>
      <c r="R386" s="2"/>
      <c r="S386" s="1"/>
      <c r="U386" s="3"/>
      <c r="V386" s="6"/>
      <c r="W386" s="6"/>
      <c r="X386" s="6"/>
      <c r="Y386" s="2"/>
    </row>
    <row r="387" spans="8:25" ht="12.5" x14ac:dyDescent="0.25">
      <c r="H387" s="1"/>
      <c r="L387" s="1"/>
      <c r="R387" s="2"/>
      <c r="S387" s="1"/>
      <c r="U387" s="3"/>
      <c r="V387" s="6"/>
      <c r="W387" s="6"/>
      <c r="X387" s="6"/>
      <c r="Y387" s="2"/>
    </row>
    <row r="388" spans="8:25" ht="12.5" x14ac:dyDescent="0.25">
      <c r="H388" s="1"/>
      <c r="L388" s="1"/>
      <c r="R388" s="2"/>
      <c r="S388" s="1"/>
      <c r="U388" s="3"/>
      <c r="V388" s="6"/>
      <c r="W388" s="6"/>
      <c r="X388" s="6"/>
      <c r="Y388" s="2"/>
    </row>
    <row r="389" spans="8:25" ht="12.5" x14ac:dyDescent="0.25">
      <c r="H389" s="1"/>
      <c r="L389" s="1"/>
      <c r="R389" s="2"/>
      <c r="S389" s="1"/>
      <c r="U389" s="3"/>
      <c r="V389" s="6"/>
      <c r="W389" s="6"/>
      <c r="X389" s="6"/>
      <c r="Y389" s="2"/>
    </row>
    <row r="390" spans="8:25" ht="12.5" x14ac:dyDescent="0.25">
      <c r="H390" s="1"/>
      <c r="L390" s="1"/>
      <c r="R390" s="2"/>
      <c r="S390" s="1"/>
      <c r="U390" s="3"/>
      <c r="V390" s="6"/>
      <c r="W390" s="6"/>
      <c r="X390" s="6"/>
      <c r="Y390" s="2"/>
    </row>
    <row r="391" spans="8:25" ht="12.5" x14ac:dyDescent="0.25">
      <c r="H391" s="1"/>
      <c r="L391" s="1"/>
      <c r="R391" s="2"/>
      <c r="S391" s="1"/>
      <c r="U391" s="3"/>
      <c r="V391" s="6"/>
      <c r="W391" s="6"/>
      <c r="X391" s="6"/>
      <c r="Y391" s="2"/>
    </row>
    <row r="392" spans="8:25" ht="12.5" x14ac:dyDescent="0.25">
      <c r="H392" s="1"/>
      <c r="L392" s="1"/>
      <c r="R392" s="2"/>
      <c r="S392" s="1"/>
      <c r="U392" s="3"/>
      <c r="V392" s="6"/>
      <c r="W392" s="6"/>
      <c r="X392" s="6"/>
      <c r="Y392" s="2"/>
    </row>
    <row r="393" spans="8:25" ht="12.5" x14ac:dyDescent="0.25">
      <c r="H393" s="1"/>
      <c r="L393" s="1"/>
      <c r="R393" s="2"/>
      <c r="S393" s="1"/>
      <c r="U393" s="3"/>
      <c r="V393" s="6"/>
      <c r="W393" s="6"/>
      <c r="X393" s="6"/>
      <c r="Y393" s="2"/>
    </row>
    <row r="394" spans="8:25" ht="12.5" x14ac:dyDescent="0.25">
      <c r="H394" s="1"/>
      <c r="L394" s="1"/>
      <c r="R394" s="2"/>
      <c r="S394" s="1"/>
      <c r="U394" s="3"/>
      <c r="V394" s="6"/>
      <c r="W394" s="6"/>
      <c r="X394" s="6"/>
      <c r="Y394" s="2"/>
    </row>
    <row r="395" spans="8:25" ht="12.5" x14ac:dyDescent="0.25">
      <c r="H395" s="1"/>
      <c r="L395" s="1"/>
      <c r="R395" s="2"/>
      <c r="S395" s="1"/>
      <c r="U395" s="3"/>
      <c r="V395" s="6"/>
      <c r="W395" s="6"/>
      <c r="X395" s="6"/>
      <c r="Y395" s="2"/>
    </row>
    <row r="396" spans="8:25" ht="12.5" x14ac:dyDescent="0.25">
      <c r="H396" s="1"/>
      <c r="L396" s="1"/>
      <c r="R396" s="2"/>
      <c r="S396" s="1"/>
      <c r="U396" s="3"/>
      <c r="V396" s="6"/>
      <c r="W396" s="6"/>
      <c r="X396" s="6"/>
      <c r="Y396" s="2"/>
    </row>
    <row r="397" spans="8:25" ht="12.5" x14ac:dyDescent="0.25">
      <c r="H397" s="1"/>
      <c r="L397" s="1"/>
      <c r="R397" s="2"/>
      <c r="S397" s="1"/>
      <c r="U397" s="3"/>
      <c r="V397" s="6"/>
      <c r="W397" s="6"/>
      <c r="X397" s="6"/>
      <c r="Y397" s="2"/>
    </row>
    <row r="398" spans="8:25" ht="12.5" x14ac:dyDescent="0.25">
      <c r="H398" s="1"/>
      <c r="L398" s="1"/>
      <c r="R398" s="2"/>
      <c r="S398" s="1"/>
      <c r="U398" s="3"/>
      <c r="V398" s="6"/>
      <c r="W398" s="6"/>
      <c r="X398" s="6"/>
      <c r="Y398" s="2"/>
    </row>
    <row r="399" spans="8:25" ht="12.5" x14ac:dyDescent="0.25">
      <c r="H399" s="1"/>
      <c r="L399" s="1"/>
      <c r="R399" s="2"/>
      <c r="S399" s="1"/>
      <c r="U399" s="3"/>
      <c r="V399" s="6"/>
      <c r="W399" s="6"/>
      <c r="X399" s="6"/>
      <c r="Y399" s="2"/>
    </row>
    <row r="400" spans="8:25" ht="12.5" x14ac:dyDescent="0.25">
      <c r="H400" s="1"/>
      <c r="L400" s="1"/>
      <c r="R400" s="2"/>
      <c r="S400" s="1"/>
      <c r="U400" s="3"/>
      <c r="V400" s="6"/>
      <c r="W400" s="6"/>
      <c r="X400" s="6"/>
      <c r="Y400" s="2"/>
    </row>
    <row r="401" spans="8:25" ht="12.5" x14ac:dyDescent="0.25">
      <c r="H401" s="1"/>
      <c r="L401" s="1"/>
      <c r="R401" s="2"/>
      <c r="S401" s="1"/>
      <c r="U401" s="3"/>
      <c r="V401" s="6"/>
      <c r="W401" s="6"/>
      <c r="X401" s="6"/>
      <c r="Y401" s="2"/>
    </row>
    <row r="402" spans="8:25" ht="12.5" x14ac:dyDescent="0.25">
      <c r="H402" s="1"/>
      <c r="L402" s="1"/>
      <c r="R402" s="2"/>
      <c r="S402" s="1"/>
      <c r="U402" s="3"/>
      <c r="V402" s="6"/>
      <c r="W402" s="6"/>
      <c r="X402" s="6"/>
      <c r="Y402" s="2"/>
    </row>
    <row r="403" spans="8:25" ht="12.5" x14ac:dyDescent="0.25">
      <c r="H403" s="1"/>
      <c r="L403" s="1"/>
      <c r="R403" s="2"/>
      <c r="S403" s="1"/>
      <c r="U403" s="3"/>
      <c r="V403" s="6"/>
      <c r="W403" s="6"/>
      <c r="X403" s="6"/>
      <c r="Y403" s="2"/>
    </row>
    <row r="404" spans="8:25" ht="12.5" x14ac:dyDescent="0.25">
      <c r="H404" s="1"/>
      <c r="L404" s="1"/>
      <c r="R404" s="2"/>
      <c r="S404" s="1"/>
      <c r="U404" s="3"/>
      <c r="V404" s="6"/>
      <c r="W404" s="6"/>
      <c r="X404" s="6"/>
      <c r="Y404" s="2"/>
    </row>
    <row r="405" spans="8:25" ht="12.5" x14ac:dyDescent="0.25">
      <c r="H405" s="1"/>
      <c r="L405" s="1"/>
      <c r="R405" s="2"/>
      <c r="S405" s="1"/>
      <c r="U405" s="3"/>
      <c r="V405" s="6"/>
      <c r="W405" s="6"/>
      <c r="X405" s="6"/>
      <c r="Y405" s="2"/>
    </row>
    <row r="406" spans="8:25" ht="12.5" x14ac:dyDescent="0.25">
      <c r="H406" s="1"/>
      <c r="L406" s="1"/>
      <c r="R406" s="2"/>
      <c r="S406" s="1"/>
      <c r="U406" s="3"/>
      <c r="V406" s="6"/>
      <c r="W406" s="6"/>
      <c r="X406" s="6"/>
      <c r="Y406" s="2"/>
    </row>
    <row r="407" spans="8:25" ht="12.5" x14ac:dyDescent="0.25">
      <c r="H407" s="1"/>
      <c r="L407" s="1"/>
      <c r="R407" s="2"/>
      <c r="S407" s="1"/>
      <c r="U407" s="3"/>
      <c r="V407" s="6"/>
      <c r="W407" s="6"/>
      <c r="X407" s="6"/>
      <c r="Y407" s="2"/>
    </row>
    <row r="408" spans="8:25" ht="12.5" x14ac:dyDescent="0.25">
      <c r="H408" s="1"/>
      <c r="L408" s="1"/>
      <c r="R408" s="2"/>
      <c r="S408" s="1"/>
      <c r="U408" s="3"/>
      <c r="V408" s="6"/>
      <c r="W408" s="6"/>
      <c r="X408" s="6"/>
      <c r="Y408" s="2"/>
    </row>
    <row r="409" spans="8:25" ht="12.5" x14ac:dyDescent="0.25">
      <c r="H409" s="1"/>
      <c r="L409" s="1"/>
      <c r="R409" s="2"/>
      <c r="S409" s="1"/>
      <c r="U409" s="3"/>
      <c r="V409" s="6"/>
      <c r="W409" s="6"/>
      <c r="X409" s="6"/>
      <c r="Y409" s="2"/>
    </row>
    <row r="410" spans="8:25" ht="12.5" x14ac:dyDescent="0.25">
      <c r="H410" s="1"/>
      <c r="L410" s="1"/>
      <c r="R410" s="2"/>
      <c r="S410" s="1"/>
      <c r="U410" s="3"/>
      <c r="V410" s="6"/>
      <c r="W410" s="6"/>
      <c r="X410" s="6"/>
      <c r="Y410" s="2"/>
    </row>
    <row r="411" spans="8:25" ht="12.5" x14ac:dyDescent="0.25">
      <c r="H411" s="1"/>
      <c r="L411" s="1"/>
      <c r="R411" s="2"/>
      <c r="S411" s="1"/>
      <c r="U411" s="3"/>
      <c r="V411" s="6"/>
      <c r="W411" s="6"/>
      <c r="X411" s="6"/>
      <c r="Y411" s="2"/>
    </row>
    <row r="412" spans="8:25" ht="12.5" x14ac:dyDescent="0.25">
      <c r="H412" s="1"/>
      <c r="L412" s="1"/>
      <c r="R412" s="2"/>
      <c r="S412" s="1"/>
      <c r="U412" s="3"/>
      <c r="V412" s="6"/>
      <c r="W412" s="6"/>
      <c r="X412" s="6"/>
      <c r="Y412" s="2"/>
    </row>
    <row r="413" spans="8:25" ht="12.5" x14ac:dyDescent="0.25">
      <c r="H413" s="1"/>
      <c r="L413" s="1"/>
      <c r="R413" s="2"/>
      <c r="S413" s="1"/>
      <c r="U413" s="3"/>
      <c r="V413" s="6"/>
      <c r="W413" s="6"/>
      <c r="X413" s="6"/>
      <c r="Y413" s="2"/>
    </row>
    <row r="414" spans="8:25" ht="12.5" x14ac:dyDescent="0.25">
      <c r="H414" s="1"/>
      <c r="L414" s="1"/>
      <c r="R414" s="2"/>
      <c r="S414" s="1"/>
      <c r="U414" s="3"/>
      <c r="V414" s="6"/>
      <c r="W414" s="6"/>
      <c r="X414" s="6"/>
      <c r="Y414" s="2"/>
    </row>
    <row r="415" spans="8:25" ht="12.5" x14ac:dyDescent="0.25">
      <c r="H415" s="1"/>
      <c r="L415" s="1"/>
      <c r="R415" s="2"/>
      <c r="S415" s="1"/>
      <c r="U415" s="3"/>
      <c r="V415" s="6"/>
      <c r="W415" s="6"/>
      <c r="X415" s="6"/>
      <c r="Y415" s="2"/>
    </row>
    <row r="416" spans="8:25" ht="12.5" x14ac:dyDescent="0.25">
      <c r="H416" s="1"/>
      <c r="L416" s="1"/>
      <c r="R416" s="2"/>
      <c r="S416" s="1"/>
      <c r="U416" s="3"/>
      <c r="V416" s="6"/>
      <c r="W416" s="6"/>
      <c r="X416" s="6"/>
      <c r="Y416" s="2"/>
    </row>
    <row r="417" spans="8:25" ht="12.5" x14ac:dyDescent="0.25">
      <c r="H417" s="1"/>
      <c r="L417" s="1"/>
      <c r="R417" s="2"/>
      <c r="S417" s="1"/>
      <c r="U417" s="3"/>
      <c r="V417" s="6"/>
      <c r="W417" s="6"/>
      <c r="X417" s="6"/>
      <c r="Y417" s="2"/>
    </row>
    <row r="418" spans="8:25" ht="12.5" x14ac:dyDescent="0.25">
      <c r="H418" s="1"/>
      <c r="L418" s="1"/>
      <c r="R418" s="2"/>
      <c r="S418" s="1"/>
      <c r="U418" s="3"/>
      <c r="V418" s="6"/>
      <c r="W418" s="6"/>
      <c r="X418" s="6"/>
      <c r="Y418" s="2"/>
    </row>
    <row r="419" spans="8:25" ht="12.5" x14ac:dyDescent="0.25">
      <c r="H419" s="1"/>
      <c r="L419" s="1"/>
      <c r="R419" s="2"/>
      <c r="S419" s="1"/>
      <c r="U419" s="3"/>
      <c r="V419" s="6"/>
      <c r="W419" s="6"/>
      <c r="X419" s="6"/>
      <c r="Y419" s="2"/>
    </row>
    <row r="420" spans="8:25" ht="12.5" x14ac:dyDescent="0.25">
      <c r="H420" s="1"/>
      <c r="L420" s="1"/>
      <c r="R420" s="2"/>
      <c r="S420" s="1"/>
      <c r="U420" s="3"/>
      <c r="V420" s="6"/>
      <c r="W420" s="6"/>
      <c r="X420" s="6"/>
      <c r="Y420" s="2"/>
    </row>
    <row r="421" spans="8:25" ht="12.5" x14ac:dyDescent="0.25">
      <c r="H421" s="1"/>
      <c r="L421" s="1"/>
      <c r="R421" s="2"/>
      <c r="S421" s="1"/>
      <c r="U421" s="3"/>
      <c r="V421" s="6"/>
      <c r="W421" s="6"/>
      <c r="X421" s="6"/>
      <c r="Y421" s="2"/>
    </row>
    <row r="422" spans="8:25" ht="12.5" x14ac:dyDescent="0.25">
      <c r="H422" s="1"/>
      <c r="L422" s="1"/>
      <c r="R422" s="2"/>
      <c r="S422" s="1"/>
      <c r="U422" s="3"/>
      <c r="V422" s="6"/>
      <c r="W422" s="6"/>
      <c r="X422" s="6"/>
      <c r="Y422" s="2"/>
    </row>
    <row r="423" spans="8:25" ht="12.5" x14ac:dyDescent="0.25">
      <c r="H423" s="1"/>
      <c r="L423" s="1"/>
      <c r="R423" s="2"/>
      <c r="S423" s="1"/>
      <c r="U423" s="3"/>
      <c r="V423" s="6"/>
      <c r="W423" s="6"/>
      <c r="X423" s="6"/>
      <c r="Y423" s="2"/>
    </row>
    <row r="424" spans="8:25" ht="12.5" x14ac:dyDescent="0.25">
      <c r="H424" s="1"/>
      <c r="L424" s="1"/>
      <c r="R424" s="2"/>
      <c r="S424" s="1"/>
      <c r="U424" s="3"/>
      <c r="V424" s="6"/>
      <c r="W424" s="6"/>
      <c r="X424" s="6"/>
      <c r="Y424" s="2"/>
    </row>
    <row r="425" spans="8:25" ht="12.5" x14ac:dyDescent="0.25">
      <c r="H425" s="1"/>
      <c r="L425" s="1"/>
      <c r="R425" s="2"/>
      <c r="S425" s="1"/>
      <c r="U425" s="3"/>
      <c r="V425" s="6"/>
      <c r="W425" s="6"/>
      <c r="X425" s="6"/>
      <c r="Y425" s="2"/>
    </row>
    <row r="426" spans="8:25" ht="12.5" x14ac:dyDescent="0.25">
      <c r="H426" s="1"/>
      <c r="L426" s="1"/>
      <c r="R426" s="2"/>
      <c r="S426" s="1"/>
      <c r="U426" s="3"/>
      <c r="V426" s="6"/>
      <c r="W426" s="6"/>
      <c r="X426" s="6"/>
      <c r="Y426" s="2"/>
    </row>
    <row r="427" spans="8:25" ht="12.5" x14ac:dyDescent="0.25">
      <c r="H427" s="1"/>
      <c r="L427" s="1"/>
      <c r="R427" s="2"/>
      <c r="S427" s="1"/>
      <c r="U427" s="3"/>
      <c r="V427" s="6"/>
      <c r="W427" s="6"/>
      <c r="X427" s="6"/>
      <c r="Y427" s="2"/>
    </row>
    <row r="428" spans="8:25" ht="12.5" x14ac:dyDescent="0.25">
      <c r="H428" s="1"/>
      <c r="L428" s="1"/>
      <c r="R428" s="2"/>
      <c r="S428" s="1"/>
      <c r="U428" s="3"/>
      <c r="V428" s="6"/>
      <c r="W428" s="6"/>
      <c r="X428" s="6"/>
      <c r="Y428" s="2"/>
    </row>
    <row r="429" spans="8:25" ht="12.5" x14ac:dyDescent="0.25">
      <c r="H429" s="1"/>
      <c r="L429" s="1"/>
      <c r="R429" s="2"/>
      <c r="S429" s="1"/>
      <c r="U429" s="3"/>
      <c r="V429" s="6"/>
      <c r="W429" s="6"/>
      <c r="X429" s="6"/>
      <c r="Y429" s="2"/>
    </row>
    <row r="430" spans="8:25" ht="12.5" x14ac:dyDescent="0.25">
      <c r="H430" s="1"/>
      <c r="L430" s="1"/>
      <c r="R430" s="2"/>
      <c r="S430" s="1"/>
      <c r="U430" s="3"/>
      <c r="V430" s="6"/>
      <c r="W430" s="6"/>
      <c r="X430" s="6"/>
      <c r="Y430" s="2"/>
    </row>
    <row r="431" spans="8:25" ht="12.5" x14ac:dyDescent="0.25">
      <c r="H431" s="1"/>
      <c r="L431" s="1"/>
      <c r="R431" s="2"/>
      <c r="S431" s="1"/>
      <c r="U431" s="3"/>
      <c r="V431" s="6"/>
      <c r="W431" s="6"/>
      <c r="X431" s="6"/>
      <c r="Y431" s="2"/>
    </row>
    <row r="432" spans="8:25" ht="12.5" x14ac:dyDescent="0.25">
      <c r="H432" s="1"/>
      <c r="L432" s="1"/>
      <c r="R432" s="2"/>
      <c r="S432" s="1"/>
      <c r="U432" s="3"/>
      <c r="V432" s="6"/>
      <c r="W432" s="6"/>
      <c r="X432" s="6"/>
      <c r="Y432" s="2"/>
    </row>
    <row r="433" spans="8:25" ht="12.5" x14ac:dyDescent="0.25">
      <c r="H433" s="1"/>
      <c r="L433" s="1"/>
      <c r="R433" s="2"/>
      <c r="S433" s="1"/>
      <c r="U433" s="3"/>
      <c r="V433" s="6"/>
      <c r="W433" s="6"/>
      <c r="X433" s="6"/>
      <c r="Y433" s="2"/>
    </row>
    <row r="434" spans="8:25" ht="12.5" x14ac:dyDescent="0.25">
      <c r="H434" s="1"/>
      <c r="L434" s="1"/>
      <c r="R434" s="2"/>
      <c r="S434" s="1"/>
      <c r="U434" s="3"/>
      <c r="V434" s="6"/>
      <c r="W434" s="6"/>
      <c r="X434" s="6"/>
      <c r="Y434" s="2"/>
    </row>
    <row r="435" spans="8:25" ht="12.5" x14ac:dyDescent="0.25">
      <c r="H435" s="1"/>
      <c r="L435" s="1"/>
      <c r="R435" s="2"/>
      <c r="S435" s="1"/>
      <c r="U435" s="3"/>
      <c r="V435" s="6"/>
      <c r="W435" s="6"/>
      <c r="X435" s="6"/>
      <c r="Y435" s="2"/>
    </row>
    <row r="436" spans="8:25" ht="12.5" x14ac:dyDescent="0.25">
      <c r="H436" s="1"/>
      <c r="L436" s="1"/>
      <c r="R436" s="2"/>
      <c r="S436" s="1"/>
      <c r="U436" s="3"/>
      <c r="V436" s="6"/>
      <c r="W436" s="6"/>
      <c r="X436" s="6"/>
      <c r="Y436" s="2"/>
    </row>
    <row r="437" spans="8:25" ht="12.5" x14ac:dyDescent="0.25">
      <c r="H437" s="1"/>
      <c r="L437" s="1"/>
      <c r="R437" s="2"/>
      <c r="S437" s="1"/>
      <c r="U437" s="3"/>
      <c r="V437" s="6"/>
      <c r="W437" s="6"/>
      <c r="X437" s="6"/>
      <c r="Y437" s="2"/>
    </row>
    <row r="438" spans="8:25" ht="12.5" x14ac:dyDescent="0.25">
      <c r="H438" s="1"/>
      <c r="L438" s="1"/>
      <c r="R438" s="2"/>
      <c r="S438" s="1"/>
      <c r="U438" s="3"/>
      <c r="V438" s="6"/>
      <c r="W438" s="6"/>
      <c r="X438" s="6"/>
      <c r="Y438" s="2"/>
    </row>
    <row r="439" spans="8:25" ht="12.5" x14ac:dyDescent="0.25">
      <c r="H439" s="1"/>
      <c r="L439" s="1"/>
      <c r="R439" s="2"/>
      <c r="S439" s="1"/>
      <c r="U439" s="3"/>
      <c r="V439" s="6"/>
      <c r="W439" s="6"/>
      <c r="X439" s="6"/>
      <c r="Y439" s="2"/>
    </row>
    <row r="440" spans="8:25" ht="12.5" x14ac:dyDescent="0.25">
      <c r="H440" s="1"/>
      <c r="L440" s="1"/>
      <c r="R440" s="2"/>
      <c r="S440" s="1"/>
      <c r="U440" s="3"/>
      <c r="V440" s="6"/>
      <c r="W440" s="6"/>
      <c r="X440" s="6"/>
      <c r="Y440" s="2"/>
    </row>
    <row r="441" spans="8:25" ht="12.5" x14ac:dyDescent="0.25">
      <c r="H441" s="1"/>
      <c r="L441" s="1"/>
      <c r="R441" s="2"/>
      <c r="S441" s="1"/>
      <c r="U441" s="3"/>
      <c r="V441" s="6"/>
      <c r="W441" s="6"/>
      <c r="X441" s="6"/>
      <c r="Y441" s="2"/>
    </row>
    <row r="442" spans="8:25" ht="12.5" x14ac:dyDescent="0.25">
      <c r="H442" s="1"/>
      <c r="L442" s="1"/>
      <c r="R442" s="2"/>
      <c r="S442" s="1"/>
      <c r="U442" s="3"/>
      <c r="V442" s="6"/>
      <c r="W442" s="6"/>
      <c r="X442" s="6"/>
      <c r="Y442" s="2"/>
    </row>
    <row r="443" spans="8:25" ht="12.5" x14ac:dyDescent="0.25">
      <c r="H443" s="1"/>
      <c r="L443" s="1"/>
      <c r="R443" s="2"/>
      <c r="S443" s="1"/>
      <c r="U443" s="3"/>
      <c r="V443" s="6"/>
      <c r="W443" s="6"/>
      <c r="X443" s="6"/>
      <c r="Y443" s="2"/>
    </row>
    <row r="444" spans="8:25" ht="12.5" x14ac:dyDescent="0.25">
      <c r="H444" s="1"/>
      <c r="L444" s="1"/>
      <c r="R444" s="2"/>
      <c r="S444" s="1"/>
      <c r="U444" s="3"/>
      <c r="V444" s="6"/>
      <c r="W444" s="6"/>
      <c r="X444" s="6"/>
      <c r="Y444" s="2"/>
    </row>
    <row r="445" spans="8:25" ht="12.5" x14ac:dyDescent="0.25">
      <c r="H445" s="1"/>
      <c r="L445" s="1"/>
      <c r="R445" s="2"/>
      <c r="S445" s="1"/>
      <c r="U445" s="3"/>
      <c r="V445" s="6"/>
      <c r="W445" s="6"/>
      <c r="X445" s="6"/>
      <c r="Y445" s="2"/>
    </row>
    <row r="446" spans="8:25" ht="12.5" x14ac:dyDescent="0.25">
      <c r="H446" s="1"/>
      <c r="L446" s="1"/>
      <c r="R446" s="2"/>
      <c r="S446" s="1"/>
      <c r="U446" s="3"/>
      <c r="V446" s="6"/>
      <c r="W446" s="6"/>
      <c r="X446" s="6"/>
      <c r="Y446" s="2"/>
    </row>
    <row r="447" spans="8:25" ht="12.5" x14ac:dyDescent="0.25">
      <c r="H447" s="1"/>
      <c r="L447" s="1"/>
      <c r="R447" s="2"/>
      <c r="S447" s="1"/>
      <c r="U447" s="3"/>
      <c r="V447" s="6"/>
      <c r="W447" s="6"/>
      <c r="X447" s="6"/>
      <c r="Y447" s="2"/>
    </row>
    <row r="448" spans="8:25" ht="12.5" x14ac:dyDescent="0.25">
      <c r="H448" s="1"/>
      <c r="L448" s="1"/>
      <c r="R448" s="2"/>
      <c r="S448" s="1"/>
      <c r="U448" s="3"/>
      <c r="V448" s="6"/>
      <c r="W448" s="6"/>
      <c r="X448" s="6"/>
      <c r="Y448" s="2"/>
    </row>
    <row r="449" spans="8:25" ht="12.5" x14ac:dyDescent="0.25">
      <c r="H449" s="1"/>
      <c r="L449" s="1"/>
      <c r="R449" s="2"/>
      <c r="S449" s="1"/>
      <c r="U449" s="3"/>
      <c r="V449" s="6"/>
      <c r="W449" s="6"/>
      <c r="X449" s="6"/>
      <c r="Y449" s="2"/>
    </row>
    <row r="450" spans="8:25" ht="12.5" x14ac:dyDescent="0.25">
      <c r="H450" s="1"/>
      <c r="L450" s="1"/>
      <c r="R450" s="2"/>
      <c r="S450" s="1"/>
      <c r="U450" s="3"/>
      <c r="V450" s="6"/>
      <c r="W450" s="6"/>
      <c r="X450" s="6"/>
      <c r="Y450" s="2"/>
    </row>
    <row r="451" spans="8:25" ht="12.5" x14ac:dyDescent="0.25">
      <c r="H451" s="1"/>
      <c r="L451" s="1"/>
      <c r="R451" s="2"/>
      <c r="S451" s="1"/>
      <c r="U451" s="3"/>
      <c r="V451" s="6"/>
      <c r="W451" s="6"/>
      <c r="X451" s="6"/>
      <c r="Y451" s="2"/>
    </row>
    <row r="452" spans="8:25" ht="12.5" x14ac:dyDescent="0.25">
      <c r="H452" s="1"/>
      <c r="L452" s="1"/>
      <c r="R452" s="2"/>
      <c r="S452" s="1"/>
      <c r="U452" s="3"/>
      <c r="V452" s="6"/>
      <c r="W452" s="6"/>
      <c r="X452" s="6"/>
      <c r="Y452" s="2"/>
    </row>
    <row r="453" spans="8:25" ht="12.5" x14ac:dyDescent="0.25">
      <c r="H453" s="1"/>
      <c r="L453" s="1"/>
      <c r="R453" s="2"/>
      <c r="S453" s="1"/>
      <c r="U453" s="3"/>
      <c r="V453" s="6"/>
      <c r="W453" s="6"/>
      <c r="X453" s="6"/>
      <c r="Y453" s="2"/>
    </row>
    <row r="454" spans="8:25" ht="12.5" x14ac:dyDescent="0.25">
      <c r="H454" s="1"/>
      <c r="L454" s="1"/>
      <c r="R454" s="2"/>
      <c r="S454" s="1"/>
      <c r="U454" s="3"/>
      <c r="V454" s="6"/>
      <c r="W454" s="6"/>
      <c r="X454" s="6"/>
      <c r="Y454" s="2"/>
    </row>
    <row r="455" spans="8:25" ht="12.5" x14ac:dyDescent="0.25">
      <c r="H455" s="1"/>
      <c r="L455" s="1"/>
      <c r="R455" s="2"/>
      <c r="S455" s="1"/>
      <c r="U455" s="3"/>
      <c r="V455" s="6"/>
      <c r="W455" s="6"/>
      <c r="X455" s="6"/>
      <c r="Y455" s="2"/>
    </row>
    <row r="456" spans="8:25" ht="12.5" x14ac:dyDescent="0.25">
      <c r="H456" s="1"/>
      <c r="L456" s="1"/>
      <c r="R456" s="2"/>
      <c r="S456" s="1"/>
      <c r="U456" s="3"/>
      <c r="V456" s="6"/>
      <c r="W456" s="6"/>
      <c r="X456" s="6"/>
      <c r="Y456" s="2"/>
    </row>
    <row r="457" spans="8:25" ht="12.5" x14ac:dyDescent="0.25">
      <c r="H457" s="1"/>
      <c r="L457" s="1"/>
      <c r="R457" s="2"/>
      <c r="S457" s="1"/>
      <c r="U457" s="3"/>
      <c r="V457" s="6"/>
      <c r="W457" s="6"/>
      <c r="X457" s="6"/>
      <c r="Y457" s="2"/>
    </row>
    <row r="458" spans="8:25" ht="12.5" x14ac:dyDescent="0.25">
      <c r="H458" s="1"/>
      <c r="L458" s="1"/>
      <c r="R458" s="2"/>
      <c r="S458" s="1"/>
      <c r="U458" s="3"/>
      <c r="V458" s="6"/>
      <c r="W458" s="6"/>
      <c r="X458" s="6"/>
      <c r="Y458" s="2"/>
    </row>
    <row r="459" spans="8:25" ht="12.5" x14ac:dyDescent="0.25">
      <c r="H459" s="1"/>
      <c r="L459" s="1"/>
      <c r="R459" s="2"/>
      <c r="S459" s="1"/>
      <c r="U459" s="3"/>
      <c r="V459" s="6"/>
      <c r="W459" s="6"/>
      <c r="X459" s="6"/>
      <c r="Y459" s="2"/>
    </row>
    <row r="460" spans="8:25" ht="12.5" x14ac:dyDescent="0.25">
      <c r="H460" s="1"/>
      <c r="L460" s="1"/>
      <c r="R460" s="2"/>
      <c r="S460" s="1"/>
      <c r="U460" s="3"/>
      <c r="V460" s="6"/>
      <c r="W460" s="6"/>
      <c r="X460" s="6"/>
      <c r="Y460" s="2"/>
    </row>
    <row r="461" spans="8:25" ht="12.5" x14ac:dyDescent="0.25">
      <c r="H461" s="1"/>
      <c r="L461" s="1"/>
      <c r="R461" s="2"/>
      <c r="S461" s="1"/>
      <c r="U461" s="3"/>
      <c r="V461" s="6"/>
      <c r="W461" s="6"/>
      <c r="X461" s="6"/>
      <c r="Y461" s="2"/>
    </row>
    <row r="462" spans="8:25" ht="12.5" x14ac:dyDescent="0.25">
      <c r="H462" s="1"/>
      <c r="L462" s="1"/>
      <c r="R462" s="2"/>
      <c r="S462" s="1"/>
      <c r="U462" s="3"/>
      <c r="V462" s="6"/>
      <c r="W462" s="6"/>
      <c r="X462" s="6"/>
      <c r="Y462" s="2"/>
    </row>
    <row r="463" spans="8:25" ht="12.5" x14ac:dyDescent="0.25">
      <c r="H463" s="1"/>
      <c r="L463" s="1"/>
      <c r="R463" s="2"/>
      <c r="S463" s="1"/>
      <c r="U463" s="3"/>
      <c r="V463" s="6"/>
      <c r="W463" s="6"/>
      <c r="X463" s="6"/>
      <c r="Y463" s="2"/>
    </row>
    <row r="464" spans="8:25" ht="12.5" x14ac:dyDescent="0.25">
      <c r="H464" s="1"/>
      <c r="L464" s="1"/>
      <c r="R464" s="2"/>
      <c r="S464" s="1"/>
      <c r="U464" s="3"/>
      <c r="V464" s="6"/>
      <c r="W464" s="6"/>
      <c r="X464" s="6"/>
      <c r="Y464" s="2"/>
    </row>
    <row r="465" spans="8:25" ht="12.5" x14ac:dyDescent="0.25">
      <c r="H465" s="1"/>
      <c r="L465" s="1"/>
      <c r="R465" s="2"/>
      <c r="S465" s="1"/>
      <c r="U465" s="3"/>
      <c r="V465" s="6"/>
      <c r="W465" s="6"/>
      <c r="X465" s="6"/>
      <c r="Y465" s="2"/>
    </row>
    <row r="466" spans="8:25" ht="12.5" x14ac:dyDescent="0.25">
      <c r="H466" s="1"/>
      <c r="L466" s="1"/>
      <c r="R466" s="2"/>
      <c r="S466" s="1"/>
      <c r="U466" s="3"/>
      <c r="V466" s="6"/>
      <c r="W466" s="6"/>
      <c r="X466" s="6"/>
      <c r="Y466" s="2"/>
    </row>
    <row r="467" spans="8:25" ht="12.5" x14ac:dyDescent="0.25">
      <c r="H467" s="1"/>
      <c r="L467" s="1"/>
      <c r="R467" s="2"/>
      <c r="S467" s="1"/>
      <c r="U467" s="3"/>
      <c r="V467" s="6"/>
      <c r="W467" s="6"/>
      <c r="X467" s="6"/>
      <c r="Y467" s="2"/>
    </row>
    <row r="468" spans="8:25" ht="12.5" x14ac:dyDescent="0.25">
      <c r="H468" s="1"/>
      <c r="L468" s="1"/>
      <c r="R468" s="2"/>
      <c r="S468" s="1"/>
      <c r="U468" s="3"/>
      <c r="V468" s="6"/>
      <c r="W468" s="6"/>
      <c r="X468" s="6"/>
      <c r="Y468" s="2"/>
    </row>
    <row r="469" spans="8:25" ht="12.5" x14ac:dyDescent="0.25">
      <c r="H469" s="1"/>
      <c r="L469" s="1"/>
      <c r="R469" s="2"/>
      <c r="S469" s="1"/>
      <c r="U469" s="3"/>
      <c r="V469" s="6"/>
      <c r="W469" s="6"/>
      <c r="X469" s="6"/>
      <c r="Y469" s="2"/>
    </row>
    <row r="470" spans="8:25" ht="12.5" x14ac:dyDescent="0.25">
      <c r="H470" s="1"/>
      <c r="L470" s="1"/>
      <c r="R470" s="2"/>
      <c r="S470" s="1"/>
      <c r="U470" s="3"/>
      <c r="V470" s="6"/>
      <c r="W470" s="6"/>
      <c r="X470" s="6"/>
      <c r="Y470" s="2"/>
    </row>
    <row r="471" spans="8:25" ht="12.5" x14ac:dyDescent="0.25">
      <c r="H471" s="1"/>
      <c r="L471" s="1"/>
      <c r="R471" s="2"/>
      <c r="S471" s="1"/>
      <c r="U471" s="3"/>
      <c r="V471" s="6"/>
      <c r="W471" s="6"/>
      <c r="X471" s="6"/>
      <c r="Y471" s="2"/>
    </row>
    <row r="472" spans="8:25" ht="12.5" x14ac:dyDescent="0.25">
      <c r="H472" s="1"/>
      <c r="L472" s="1"/>
      <c r="R472" s="2"/>
      <c r="S472" s="1"/>
      <c r="U472" s="3"/>
      <c r="V472" s="6"/>
      <c r="W472" s="6"/>
      <c r="X472" s="6"/>
      <c r="Y472" s="2"/>
    </row>
    <row r="473" spans="8:25" ht="12.5" x14ac:dyDescent="0.25">
      <c r="H473" s="1"/>
      <c r="L473" s="1"/>
      <c r="R473" s="2"/>
      <c r="S473" s="1"/>
      <c r="U473" s="3"/>
      <c r="V473" s="6"/>
      <c r="W473" s="6"/>
      <c r="X473" s="6"/>
      <c r="Y473" s="2"/>
    </row>
    <row r="474" spans="8:25" ht="12.5" x14ac:dyDescent="0.25">
      <c r="H474" s="1"/>
      <c r="L474" s="1"/>
      <c r="R474" s="2"/>
      <c r="S474" s="1"/>
      <c r="U474" s="3"/>
      <c r="V474" s="6"/>
      <c r="W474" s="6"/>
      <c r="X474" s="6"/>
      <c r="Y474" s="2"/>
    </row>
    <row r="475" spans="8:25" ht="12.5" x14ac:dyDescent="0.25">
      <c r="H475" s="1"/>
      <c r="L475" s="1"/>
      <c r="R475" s="2"/>
      <c r="S475" s="1"/>
      <c r="U475" s="3"/>
      <c r="V475" s="6"/>
      <c r="W475" s="6"/>
      <c r="X475" s="6"/>
      <c r="Y475" s="2"/>
    </row>
    <row r="476" spans="8:25" ht="12.5" x14ac:dyDescent="0.25">
      <c r="H476" s="1"/>
      <c r="L476" s="1"/>
      <c r="R476" s="2"/>
      <c r="S476" s="1"/>
      <c r="U476" s="3"/>
      <c r="V476" s="6"/>
      <c r="W476" s="6"/>
      <c r="X476" s="6"/>
      <c r="Y476" s="2"/>
    </row>
    <row r="477" spans="8:25" ht="12.5" x14ac:dyDescent="0.25">
      <c r="H477" s="1"/>
      <c r="L477" s="1"/>
      <c r="R477" s="2"/>
      <c r="S477" s="1"/>
      <c r="U477" s="3"/>
      <c r="V477" s="6"/>
      <c r="W477" s="6"/>
      <c r="X477" s="6"/>
      <c r="Y477" s="2"/>
    </row>
    <row r="478" spans="8:25" ht="12.5" x14ac:dyDescent="0.25">
      <c r="H478" s="1"/>
      <c r="L478" s="1"/>
      <c r="R478" s="2"/>
      <c r="S478" s="1"/>
      <c r="U478" s="3"/>
      <c r="V478" s="6"/>
      <c r="W478" s="6"/>
      <c r="X478" s="6"/>
      <c r="Y478" s="2"/>
    </row>
    <row r="479" spans="8:25" ht="12.5" x14ac:dyDescent="0.25">
      <c r="H479" s="1"/>
      <c r="L479" s="1"/>
      <c r="R479" s="2"/>
      <c r="S479" s="1"/>
      <c r="U479" s="3"/>
      <c r="V479" s="6"/>
      <c r="W479" s="6"/>
      <c r="X479" s="6"/>
      <c r="Y479" s="2"/>
    </row>
    <row r="480" spans="8:25" ht="12.5" x14ac:dyDescent="0.25">
      <c r="H480" s="1"/>
      <c r="L480" s="1"/>
      <c r="R480" s="2"/>
      <c r="S480" s="1"/>
      <c r="U480" s="3"/>
      <c r="V480" s="6"/>
      <c r="W480" s="6"/>
      <c r="X480" s="6"/>
      <c r="Y480" s="2"/>
    </row>
    <row r="481" spans="8:25" ht="12.5" x14ac:dyDescent="0.25">
      <c r="H481" s="1"/>
      <c r="L481" s="1"/>
      <c r="R481" s="2"/>
      <c r="S481" s="1"/>
      <c r="U481" s="3"/>
      <c r="V481" s="6"/>
      <c r="W481" s="6"/>
      <c r="X481" s="6"/>
      <c r="Y481" s="2"/>
    </row>
    <row r="482" spans="8:25" ht="12.5" x14ac:dyDescent="0.25">
      <c r="H482" s="1"/>
      <c r="L482" s="1"/>
      <c r="R482" s="2"/>
      <c r="S482" s="1"/>
      <c r="U482" s="3"/>
      <c r="V482" s="6"/>
      <c r="W482" s="6"/>
      <c r="X482" s="6"/>
      <c r="Y482" s="2"/>
    </row>
    <row r="483" spans="8:25" ht="12.5" x14ac:dyDescent="0.25">
      <c r="H483" s="1"/>
      <c r="L483" s="1"/>
      <c r="R483" s="2"/>
      <c r="S483" s="1"/>
      <c r="U483" s="3"/>
      <c r="V483" s="6"/>
      <c r="W483" s="6"/>
      <c r="X483" s="6"/>
      <c r="Y483" s="2"/>
    </row>
    <row r="484" spans="8:25" ht="12.5" x14ac:dyDescent="0.25">
      <c r="H484" s="1"/>
      <c r="L484" s="1"/>
      <c r="R484" s="2"/>
      <c r="S484" s="1"/>
      <c r="U484" s="3"/>
      <c r="V484" s="6"/>
      <c r="W484" s="6"/>
      <c r="X484" s="6"/>
      <c r="Y484" s="2"/>
    </row>
    <row r="485" spans="8:25" ht="12.5" x14ac:dyDescent="0.25">
      <c r="H485" s="1"/>
      <c r="L485" s="1"/>
      <c r="R485" s="2"/>
      <c r="S485" s="1"/>
      <c r="U485" s="3"/>
      <c r="V485" s="6"/>
      <c r="W485" s="6"/>
      <c r="X485" s="6"/>
      <c r="Y485" s="2"/>
    </row>
    <row r="486" spans="8:25" ht="12.5" x14ac:dyDescent="0.25">
      <c r="H486" s="1"/>
      <c r="L486" s="1"/>
      <c r="R486" s="2"/>
      <c r="S486" s="1"/>
      <c r="U486" s="3"/>
      <c r="V486" s="6"/>
      <c r="W486" s="6"/>
      <c r="X486" s="6"/>
      <c r="Y486" s="2"/>
    </row>
    <row r="487" spans="8:25" ht="12.5" x14ac:dyDescent="0.25">
      <c r="H487" s="1"/>
      <c r="L487" s="1"/>
      <c r="R487" s="2"/>
      <c r="S487" s="1"/>
      <c r="U487" s="3"/>
      <c r="V487" s="6"/>
      <c r="W487" s="6"/>
      <c r="X487" s="6"/>
      <c r="Y487" s="2"/>
    </row>
    <row r="488" spans="8:25" ht="12.5" x14ac:dyDescent="0.25">
      <c r="H488" s="1"/>
      <c r="L488" s="1"/>
      <c r="R488" s="2"/>
      <c r="S488" s="1"/>
      <c r="U488" s="3"/>
      <c r="V488" s="6"/>
      <c r="W488" s="6"/>
      <c r="X488" s="6"/>
      <c r="Y488" s="2"/>
    </row>
    <row r="489" spans="8:25" ht="12.5" x14ac:dyDescent="0.25">
      <c r="H489" s="1"/>
      <c r="L489" s="1"/>
      <c r="R489" s="2"/>
      <c r="S489" s="1"/>
      <c r="U489" s="3"/>
      <c r="V489" s="6"/>
      <c r="W489" s="6"/>
      <c r="X489" s="6"/>
      <c r="Y489" s="2"/>
    </row>
    <row r="490" spans="8:25" ht="12.5" x14ac:dyDescent="0.25">
      <c r="H490" s="1"/>
      <c r="L490" s="1"/>
      <c r="R490" s="2"/>
      <c r="S490" s="1"/>
      <c r="U490" s="3"/>
      <c r="V490" s="6"/>
      <c r="W490" s="6"/>
      <c r="X490" s="6"/>
      <c r="Y490" s="2"/>
    </row>
    <row r="491" spans="8:25" ht="12.5" x14ac:dyDescent="0.25">
      <c r="H491" s="1"/>
      <c r="L491" s="1"/>
      <c r="R491" s="2"/>
      <c r="S491" s="1"/>
      <c r="U491" s="3"/>
      <c r="V491" s="6"/>
      <c r="W491" s="6"/>
      <c r="X491" s="6"/>
      <c r="Y491" s="2"/>
    </row>
    <row r="492" spans="8:25" ht="12.5" x14ac:dyDescent="0.25">
      <c r="H492" s="1"/>
      <c r="L492" s="1"/>
      <c r="R492" s="2"/>
      <c r="S492" s="1"/>
      <c r="U492" s="3"/>
      <c r="V492" s="6"/>
      <c r="W492" s="6"/>
      <c r="X492" s="6"/>
      <c r="Y492" s="2"/>
    </row>
    <row r="493" spans="8:25" ht="12.5" x14ac:dyDescent="0.25">
      <c r="H493" s="1"/>
      <c r="L493" s="1"/>
      <c r="R493" s="2"/>
      <c r="S493" s="1"/>
      <c r="U493" s="3"/>
      <c r="V493" s="6"/>
      <c r="W493" s="6"/>
      <c r="X493" s="6"/>
      <c r="Y493" s="2"/>
    </row>
    <row r="494" spans="8:25" ht="12.5" x14ac:dyDescent="0.25">
      <c r="H494" s="1"/>
      <c r="L494" s="1"/>
      <c r="R494" s="2"/>
      <c r="S494" s="1"/>
      <c r="U494" s="3"/>
      <c r="V494" s="6"/>
      <c r="W494" s="6"/>
      <c r="X494" s="6"/>
      <c r="Y494" s="2"/>
    </row>
    <row r="495" spans="8:25" ht="12.5" x14ac:dyDescent="0.25">
      <c r="H495" s="1"/>
      <c r="L495" s="1"/>
      <c r="R495" s="2"/>
      <c r="S495" s="1"/>
      <c r="U495" s="3"/>
      <c r="V495" s="6"/>
      <c r="W495" s="6"/>
      <c r="X495" s="6"/>
      <c r="Y495" s="2"/>
    </row>
    <row r="496" spans="8:25" ht="12.5" x14ac:dyDescent="0.25">
      <c r="H496" s="1"/>
      <c r="L496" s="1"/>
      <c r="R496" s="2"/>
      <c r="S496" s="1"/>
      <c r="U496" s="3"/>
      <c r="V496" s="6"/>
      <c r="W496" s="6"/>
      <c r="X496" s="6"/>
      <c r="Y496" s="2"/>
    </row>
    <row r="497" spans="8:25" ht="12.5" x14ac:dyDescent="0.25">
      <c r="H497" s="1"/>
      <c r="L497" s="1"/>
      <c r="R497" s="2"/>
      <c r="S497" s="1"/>
      <c r="U497" s="3"/>
      <c r="V497" s="6"/>
      <c r="W497" s="6"/>
      <c r="X497" s="6"/>
      <c r="Y497" s="2"/>
    </row>
    <row r="498" spans="8:25" ht="12.5" x14ac:dyDescent="0.25">
      <c r="H498" s="1"/>
      <c r="L498" s="1"/>
      <c r="R498" s="2"/>
      <c r="S498" s="1"/>
      <c r="U498" s="3"/>
      <c r="V498" s="6"/>
      <c r="W498" s="6"/>
      <c r="X498" s="6"/>
      <c r="Y498" s="2"/>
    </row>
    <row r="499" spans="8:25" ht="12.5" x14ac:dyDescent="0.25">
      <c r="H499" s="1"/>
      <c r="L499" s="1"/>
      <c r="R499" s="2"/>
      <c r="S499" s="1"/>
      <c r="U499" s="3"/>
      <c r="V499" s="6"/>
      <c r="W499" s="6"/>
      <c r="X499" s="6"/>
      <c r="Y499" s="2"/>
    </row>
    <row r="500" spans="8:25" ht="12.5" x14ac:dyDescent="0.25">
      <c r="H500" s="1"/>
      <c r="L500" s="1"/>
      <c r="R500" s="2"/>
      <c r="S500" s="1"/>
      <c r="U500" s="3"/>
      <c r="V500" s="6"/>
      <c r="W500" s="6"/>
      <c r="X500" s="6"/>
      <c r="Y500" s="2"/>
    </row>
    <row r="501" spans="8:25" ht="12.5" x14ac:dyDescent="0.25">
      <c r="H501" s="1"/>
      <c r="L501" s="1"/>
      <c r="R501" s="2"/>
      <c r="S501" s="1"/>
      <c r="U501" s="3"/>
      <c r="V501" s="6"/>
      <c r="W501" s="6"/>
      <c r="X501" s="6"/>
      <c r="Y501" s="2"/>
    </row>
    <row r="502" spans="8:25" ht="12.5" x14ac:dyDescent="0.25">
      <c r="H502" s="1"/>
      <c r="L502" s="1"/>
      <c r="R502" s="2"/>
      <c r="S502" s="1"/>
      <c r="U502" s="3"/>
      <c r="V502" s="6"/>
      <c r="W502" s="6"/>
      <c r="X502" s="6"/>
      <c r="Y502" s="2"/>
    </row>
    <row r="503" spans="8:25" ht="12.5" x14ac:dyDescent="0.25">
      <c r="H503" s="1"/>
      <c r="L503" s="1"/>
      <c r="R503" s="2"/>
      <c r="S503" s="1"/>
      <c r="U503" s="3"/>
      <c r="V503" s="6"/>
      <c r="W503" s="6"/>
      <c r="X503" s="6"/>
      <c r="Y503" s="2"/>
    </row>
    <row r="504" spans="8:25" ht="12.5" x14ac:dyDescent="0.25">
      <c r="H504" s="1"/>
      <c r="L504" s="1"/>
      <c r="R504" s="2"/>
      <c r="S504" s="1"/>
      <c r="U504" s="3"/>
      <c r="V504" s="6"/>
      <c r="W504" s="6"/>
      <c r="X504" s="6"/>
      <c r="Y504" s="2"/>
    </row>
    <row r="505" spans="8:25" ht="12.5" x14ac:dyDescent="0.25">
      <c r="H505" s="1"/>
      <c r="L505" s="1"/>
      <c r="R505" s="2"/>
      <c r="S505" s="1"/>
      <c r="U505" s="3"/>
      <c r="V505" s="6"/>
      <c r="W505" s="6"/>
      <c r="X505" s="6"/>
      <c r="Y505" s="2"/>
    </row>
    <row r="506" spans="8:25" ht="12.5" x14ac:dyDescent="0.25">
      <c r="H506" s="1"/>
      <c r="L506" s="1"/>
      <c r="R506" s="2"/>
      <c r="S506" s="1"/>
      <c r="U506" s="3"/>
      <c r="V506" s="6"/>
      <c r="W506" s="6"/>
      <c r="X506" s="6"/>
      <c r="Y506" s="2"/>
    </row>
    <row r="507" spans="8:25" ht="12.5" x14ac:dyDescent="0.25">
      <c r="H507" s="1"/>
      <c r="L507" s="1"/>
      <c r="R507" s="2"/>
      <c r="S507" s="1"/>
      <c r="U507" s="3"/>
      <c r="V507" s="6"/>
      <c r="W507" s="6"/>
      <c r="X507" s="6"/>
      <c r="Y507" s="2"/>
    </row>
    <row r="508" spans="8:25" ht="12.5" x14ac:dyDescent="0.25">
      <c r="H508" s="1"/>
      <c r="L508" s="1"/>
      <c r="R508" s="2"/>
      <c r="S508" s="1"/>
      <c r="U508" s="3"/>
      <c r="V508" s="6"/>
      <c r="W508" s="6"/>
      <c r="X508" s="6"/>
      <c r="Y508" s="2"/>
    </row>
    <row r="509" spans="8:25" ht="12.5" x14ac:dyDescent="0.25">
      <c r="H509" s="1"/>
      <c r="L509" s="1"/>
      <c r="R509" s="2"/>
      <c r="S509" s="1"/>
      <c r="U509" s="3"/>
      <c r="V509" s="6"/>
      <c r="W509" s="6"/>
      <c r="X509" s="6"/>
      <c r="Y509" s="2"/>
    </row>
    <row r="510" spans="8:25" ht="12.5" x14ac:dyDescent="0.25">
      <c r="H510" s="1"/>
      <c r="L510" s="1"/>
      <c r="R510" s="2"/>
      <c r="S510" s="1"/>
      <c r="U510" s="3"/>
      <c r="V510" s="6"/>
      <c r="W510" s="6"/>
      <c r="X510" s="6"/>
      <c r="Y510" s="2"/>
    </row>
    <row r="511" spans="8:25" ht="12.5" x14ac:dyDescent="0.25">
      <c r="H511" s="1"/>
      <c r="L511" s="1"/>
      <c r="R511" s="2"/>
      <c r="S511" s="1"/>
      <c r="U511" s="3"/>
      <c r="V511" s="6"/>
      <c r="W511" s="6"/>
      <c r="X511" s="6"/>
      <c r="Y511" s="2"/>
    </row>
    <row r="512" spans="8:25" ht="12.5" x14ac:dyDescent="0.25">
      <c r="H512" s="1"/>
      <c r="L512" s="1"/>
      <c r="R512" s="2"/>
      <c r="S512" s="1"/>
      <c r="U512" s="3"/>
      <c r="V512" s="6"/>
      <c r="W512" s="6"/>
      <c r="X512" s="6"/>
      <c r="Y512" s="2"/>
    </row>
    <row r="513" spans="8:25" ht="12.5" x14ac:dyDescent="0.25">
      <c r="H513" s="1"/>
      <c r="L513" s="1"/>
      <c r="R513" s="2"/>
      <c r="S513" s="1"/>
      <c r="U513" s="3"/>
      <c r="V513" s="6"/>
      <c r="W513" s="6"/>
      <c r="X513" s="6"/>
      <c r="Y513" s="2"/>
    </row>
    <row r="514" spans="8:25" ht="12.5" x14ac:dyDescent="0.25">
      <c r="H514" s="1"/>
      <c r="L514" s="1"/>
      <c r="R514" s="2"/>
      <c r="S514" s="1"/>
      <c r="U514" s="3"/>
      <c r="V514" s="6"/>
      <c r="W514" s="6"/>
      <c r="X514" s="6"/>
      <c r="Y514" s="2"/>
    </row>
    <row r="515" spans="8:25" ht="12.5" x14ac:dyDescent="0.25">
      <c r="H515" s="1"/>
      <c r="L515" s="1"/>
      <c r="R515" s="2"/>
      <c r="S515" s="1"/>
      <c r="U515" s="3"/>
      <c r="V515" s="6"/>
      <c r="W515" s="6"/>
      <c r="X515" s="6"/>
      <c r="Y515" s="2"/>
    </row>
    <row r="516" spans="8:25" ht="12.5" x14ac:dyDescent="0.25">
      <c r="H516" s="1"/>
      <c r="L516" s="1"/>
      <c r="R516" s="2"/>
      <c r="S516" s="1"/>
      <c r="U516" s="3"/>
      <c r="V516" s="6"/>
      <c r="W516" s="6"/>
      <c r="X516" s="6"/>
      <c r="Y516" s="2"/>
    </row>
    <row r="517" spans="8:25" ht="12.5" x14ac:dyDescent="0.25">
      <c r="H517" s="1"/>
      <c r="L517" s="1"/>
      <c r="R517" s="2"/>
      <c r="S517" s="1"/>
      <c r="U517" s="3"/>
      <c r="V517" s="6"/>
      <c r="W517" s="6"/>
      <c r="X517" s="6"/>
      <c r="Y517" s="2"/>
    </row>
    <row r="518" spans="8:25" ht="12.5" x14ac:dyDescent="0.25">
      <c r="H518" s="1"/>
      <c r="L518" s="1"/>
      <c r="R518" s="2"/>
      <c r="S518" s="1"/>
      <c r="U518" s="3"/>
      <c r="V518" s="6"/>
      <c r="W518" s="6"/>
      <c r="X518" s="6"/>
      <c r="Y518" s="2"/>
    </row>
    <row r="519" spans="8:25" ht="12.5" x14ac:dyDescent="0.25">
      <c r="H519" s="1"/>
      <c r="L519" s="1"/>
      <c r="R519" s="2"/>
      <c r="S519" s="1"/>
      <c r="U519" s="3"/>
      <c r="V519" s="6"/>
      <c r="W519" s="6"/>
      <c r="X519" s="6"/>
      <c r="Y519" s="2"/>
    </row>
    <row r="520" spans="8:25" ht="12.5" x14ac:dyDescent="0.25">
      <c r="H520" s="1"/>
      <c r="L520" s="1"/>
      <c r="R520" s="2"/>
      <c r="S520" s="1"/>
      <c r="U520" s="3"/>
      <c r="V520" s="6"/>
      <c r="W520" s="6"/>
      <c r="X520" s="6"/>
      <c r="Y520" s="2"/>
    </row>
    <row r="521" spans="8:25" ht="12.5" x14ac:dyDescent="0.25">
      <c r="H521" s="1"/>
      <c r="L521" s="1"/>
      <c r="R521" s="2"/>
      <c r="S521" s="1"/>
      <c r="U521" s="3"/>
      <c r="V521" s="6"/>
      <c r="W521" s="6"/>
      <c r="X521" s="6"/>
      <c r="Y521" s="2"/>
    </row>
    <row r="522" spans="8:25" ht="12.5" x14ac:dyDescent="0.25">
      <c r="H522" s="1"/>
      <c r="L522" s="1"/>
      <c r="R522" s="2"/>
      <c r="S522" s="1"/>
      <c r="U522" s="3"/>
      <c r="V522" s="6"/>
      <c r="W522" s="6"/>
      <c r="X522" s="6"/>
      <c r="Y522" s="2"/>
    </row>
    <row r="523" spans="8:25" ht="12.5" x14ac:dyDescent="0.25">
      <c r="H523" s="1"/>
      <c r="L523" s="1"/>
      <c r="R523" s="2"/>
      <c r="S523" s="1"/>
      <c r="U523" s="3"/>
      <c r="V523" s="6"/>
      <c r="W523" s="6"/>
      <c r="X523" s="6"/>
      <c r="Y523" s="2"/>
    </row>
    <row r="524" spans="8:25" ht="12.5" x14ac:dyDescent="0.25">
      <c r="H524" s="1"/>
      <c r="L524" s="1"/>
      <c r="R524" s="2"/>
      <c r="S524" s="1"/>
      <c r="U524" s="3"/>
      <c r="V524" s="6"/>
      <c r="W524" s="6"/>
      <c r="X524" s="6"/>
      <c r="Y524" s="2"/>
    </row>
    <row r="525" spans="8:25" ht="12.5" x14ac:dyDescent="0.25">
      <c r="H525" s="1"/>
      <c r="L525" s="1"/>
      <c r="R525" s="2"/>
      <c r="S525" s="1"/>
      <c r="U525" s="3"/>
      <c r="V525" s="6"/>
      <c r="W525" s="6"/>
      <c r="X525" s="6"/>
      <c r="Y525" s="2"/>
    </row>
    <row r="526" spans="8:25" ht="12.5" x14ac:dyDescent="0.25">
      <c r="H526" s="1"/>
      <c r="L526" s="1"/>
      <c r="R526" s="2"/>
      <c r="S526" s="1"/>
      <c r="U526" s="3"/>
      <c r="V526" s="6"/>
      <c r="W526" s="6"/>
      <c r="X526" s="6"/>
      <c r="Y526" s="2"/>
    </row>
    <row r="527" spans="8:25" ht="12.5" x14ac:dyDescent="0.25">
      <c r="H527" s="1"/>
      <c r="L527" s="1"/>
      <c r="R527" s="2"/>
      <c r="S527" s="1"/>
      <c r="U527" s="3"/>
      <c r="V527" s="6"/>
      <c r="W527" s="6"/>
      <c r="X527" s="6"/>
      <c r="Y527" s="2"/>
    </row>
    <row r="528" spans="8:25" ht="12.5" x14ac:dyDescent="0.25">
      <c r="H528" s="1"/>
      <c r="L528" s="1"/>
      <c r="R528" s="2"/>
      <c r="S528" s="1"/>
      <c r="U528" s="3"/>
      <c r="V528" s="6"/>
      <c r="W528" s="6"/>
      <c r="X528" s="6"/>
      <c r="Y528" s="2"/>
    </row>
    <row r="529" spans="8:25" ht="12.5" x14ac:dyDescent="0.25">
      <c r="H529" s="1"/>
      <c r="L529" s="1"/>
      <c r="R529" s="2"/>
      <c r="S529" s="1"/>
      <c r="U529" s="3"/>
      <c r="V529" s="6"/>
      <c r="W529" s="6"/>
      <c r="X529" s="6"/>
      <c r="Y529" s="2"/>
    </row>
    <row r="530" spans="8:25" ht="12.5" x14ac:dyDescent="0.25">
      <c r="H530" s="1"/>
      <c r="L530" s="1"/>
      <c r="R530" s="2"/>
      <c r="S530" s="1"/>
      <c r="U530" s="3"/>
      <c r="V530" s="6"/>
      <c r="W530" s="6"/>
      <c r="X530" s="6"/>
      <c r="Y530" s="2"/>
    </row>
    <row r="531" spans="8:25" ht="12.5" x14ac:dyDescent="0.25">
      <c r="H531" s="1"/>
      <c r="L531" s="1"/>
      <c r="R531" s="2"/>
      <c r="S531" s="1"/>
      <c r="U531" s="3"/>
      <c r="V531" s="6"/>
      <c r="W531" s="6"/>
      <c r="X531" s="6"/>
      <c r="Y531" s="2"/>
    </row>
    <row r="532" spans="8:25" ht="12.5" x14ac:dyDescent="0.25">
      <c r="H532" s="1"/>
      <c r="L532" s="1"/>
      <c r="R532" s="2"/>
      <c r="S532" s="1"/>
      <c r="U532" s="3"/>
      <c r="V532" s="6"/>
      <c r="W532" s="6"/>
      <c r="X532" s="6"/>
      <c r="Y532" s="2"/>
    </row>
    <row r="533" spans="8:25" ht="12.5" x14ac:dyDescent="0.25">
      <c r="H533" s="1"/>
      <c r="L533" s="1"/>
      <c r="R533" s="2"/>
      <c r="S533" s="1"/>
      <c r="U533" s="3"/>
      <c r="V533" s="6"/>
      <c r="W533" s="6"/>
      <c r="X533" s="6"/>
      <c r="Y533" s="2"/>
    </row>
    <row r="534" spans="8:25" ht="12.5" x14ac:dyDescent="0.25">
      <c r="H534" s="1"/>
      <c r="L534" s="1"/>
      <c r="R534" s="2"/>
      <c r="S534" s="1"/>
      <c r="U534" s="3"/>
      <c r="V534" s="6"/>
      <c r="W534" s="6"/>
      <c r="X534" s="6"/>
      <c r="Y534" s="2"/>
    </row>
    <row r="535" spans="8:25" ht="12.5" x14ac:dyDescent="0.25">
      <c r="H535" s="1"/>
      <c r="L535" s="1"/>
      <c r="R535" s="2"/>
      <c r="S535" s="1"/>
      <c r="U535" s="3"/>
      <c r="V535" s="6"/>
      <c r="W535" s="6"/>
      <c r="X535" s="6"/>
      <c r="Y535" s="2"/>
    </row>
    <row r="536" spans="8:25" ht="12.5" x14ac:dyDescent="0.25">
      <c r="H536" s="1"/>
      <c r="L536" s="1"/>
      <c r="R536" s="2"/>
      <c r="S536" s="1"/>
      <c r="U536" s="3"/>
      <c r="V536" s="6"/>
      <c r="W536" s="6"/>
      <c r="X536" s="6"/>
      <c r="Y536" s="2"/>
    </row>
    <row r="537" spans="8:25" ht="12.5" x14ac:dyDescent="0.25">
      <c r="H537" s="1"/>
      <c r="L537" s="1"/>
      <c r="R537" s="2"/>
      <c r="S537" s="1"/>
      <c r="U537" s="3"/>
      <c r="V537" s="6"/>
      <c r="W537" s="6"/>
      <c r="X537" s="6"/>
      <c r="Y537" s="2"/>
    </row>
    <row r="538" spans="8:25" ht="12.5" x14ac:dyDescent="0.25">
      <c r="H538" s="1"/>
      <c r="L538" s="1"/>
      <c r="R538" s="2"/>
      <c r="S538" s="1"/>
      <c r="U538" s="3"/>
      <c r="V538" s="6"/>
      <c r="W538" s="6"/>
      <c r="X538" s="6"/>
      <c r="Y538" s="2"/>
    </row>
    <row r="539" spans="8:25" ht="12.5" x14ac:dyDescent="0.25">
      <c r="H539" s="1"/>
      <c r="L539" s="1"/>
      <c r="R539" s="2"/>
      <c r="S539" s="1"/>
      <c r="U539" s="3"/>
      <c r="V539" s="6"/>
      <c r="W539" s="6"/>
      <c r="X539" s="6"/>
      <c r="Y539" s="2"/>
    </row>
    <row r="540" spans="8:25" ht="12.5" x14ac:dyDescent="0.25">
      <c r="H540" s="1"/>
      <c r="L540" s="1"/>
      <c r="R540" s="2"/>
      <c r="S540" s="1"/>
      <c r="U540" s="3"/>
      <c r="V540" s="6"/>
      <c r="W540" s="6"/>
      <c r="X540" s="6"/>
      <c r="Y540" s="2"/>
    </row>
    <row r="541" spans="8:25" ht="12.5" x14ac:dyDescent="0.25">
      <c r="H541" s="1"/>
      <c r="L541" s="1"/>
      <c r="R541" s="2"/>
      <c r="S541" s="1"/>
      <c r="U541" s="3"/>
      <c r="V541" s="6"/>
      <c r="W541" s="6"/>
      <c r="X541" s="6"/>
      <c r="Y541" s="2"/>
    </row>
    <row r="542" spans="8:25" ht="12.5" x14ac:dyDescent="0.25">
      <c r="H542" s="1"/>
      <c r="L542" s="1"/>
      <c r="R542" s="2"/>
      <c r="S542" s="1"/>
      <c r="U542" s="3"/>
      <c r="V542" s="6"/>
      <c r="W542" s="6"/>
      <c r="X542" s="6"/>
      <c r="Y542" s="2"/>
    </row>
    <row r="543" spans="8:25" ht="12.5" x14ac:dyDescent="0.25">
      <c r="H543" s="1"/>
      <c r="L543" s="1"/>
      <c r="R543" s="2"/>
      <c r="S543" s="1"/>
      <c r="U543" s="3"/>
      <c r="V543" s="6"/>
      <c r="W543" s="6"/>
      <c r="X543" s="6"/>
      <c r="Y543" s="2"/>
    </row>
    <row r="544" spans="8:25" ht="12.5" x14ac:dyDescent="0.25">
      <c r="H544" s="1"/>
      <c r="L544" s="1"/>
      <c r="R544" s="2"/>
      <c r="S544" s="1"/>
      <c r="U544" s="3"/>
      <c r="V544" s="6"/>
      <c r="W544" s="6"/>
      <c r="X544" s="6"/>
      <c r="Y544" s="2"/>
    </row>
    <row r="545" spans="8:25" ht="12.5" x14ac:dyDescent="0.25">
      <c r="H545" s="1"/>
      <c r="L545" s="1"/>
      <c r="R545" s="2"/>
      <c r="S545" s="1"/>
      <c r="U545" s="3"/>
      <c r="V545" s="6"/>
      <c r="W545" s="6"/>
      <c r="X545" s="6"/>
      <c r="Y545" s="2"/>
    </row>
    <row r="546" spans="8:25" ht="12.5" x14ac:dyDescent="0.25">
      <c r="H546" s="1"/>
      <c r="L546" s="1"/>
      <c r="R546" s="2"/>
      <c r="S546" s="1"/>
      <c r="U546" s="3"/>
      <c r="V546" s="6"/>
      <c r="W546" s="6"/>
      <c r="X546" s="6"/>
      <c r="Y546" s="2"/>
    </row>
    <row r="547" spans="8:25" ht="12.5" x14ac:dyDescent="0.25">
      <c r="H547" s="1"/>
      <c r="L547" s="1"/>
      <c r="R547" s="2"/>
      <c r="S547" s="1"/>
      <c r="U547" s="3"/>
      <c r="V547" s="6"/>
      <c r="W547" s="6"/>
      <c r="X547" s="6"/>
      <c r="Y547" s="2"/>
    </row>
    <row r="548" spans="8:25" ht="12.5" x14ac:dyDescent="0.25">
      <c r="H548" s="1"/>
      <c r="L548" s="1"/>
      <c r="R548" s="2"/>
      <c r="S548" s="1"/>
      <c r="U548" s="3"/>
      <c r="V548" s="6"/>
      <c r="W548" s="6"/>
      <c r="X548" s="6"/>
      <c r="Y548" s="2"/>
    </row>
    <row r="549" spans="8:25" ht="12.5" x14ac:dyDescent="0.25">
      <c r="H549" s="1"/>
      <c r="L549" s="1"/>
      <c r="R549" s="2"/>
      <c r="S549" s="1"/>
      <c r="U549" s="3"/>
      <c r="V549" s="6"/>
      <c r="W549" s="6"/>
      <c r="X549" s="6"/>
      <c r="Y549" s="2"/>
    </row>
    <row r="550" spans="8:25" ht="12.5" x14ac:dyDescent="0.25">
      <c r="H550" s="1"/>
      <c r="L550" s="1"/>
      <c r="R550" s="2"/>
      <c r="S550" s="1"/>
      <c r="U550" s="3"/>
      <c r="V550" s="6"/>
      <c r="W550" s="6"/>
      <c r="X550" s="6"/>
      <c r="Y550" s="2"/>
    </row>
    <row r="551" spans="8:25" ht="12.5" x14ac:dyDescent="0.25">
      <c r="H551" s="1"/>
      <c r="L551" s="1"/>
      <c r="R551" s="2"/>
      <c r="S551" s="1"/>
      <c r="U551" s="3"/>
      <c r="V551" s="6"/>
      <c r="W551" s="6"/>
      <c r="X551" s="6"/>
      <c r="Y551" s="2"/>
    </row>
    <row r="552" spans="8:25" ht="12.5" x14ac:dyDescent="0.25">
      <c r="H552" s="1"/>
      <c r="L552" s="1"/>
      <c r="R552" s="2"/>
      <c r="S552" s="1"/>
      <c r="U552" s="3"/>
      <c r="V552" s="6"/>
      <c r="W552" s="6"/>
      <c r="X552" s="6"/>
      <c r="Y552" s="2"/>
    </row>
    <row r="553" spans="8:25" ht="12.5" x14ac:dyDescent="0.25">
      <c r="H553" s="1"/>
      <c r="L553" s="1"/>
      <c r="R553" s="2"/>
      <c r="S553" s="1"/>
      <c r="U553" s="3"/>
      <c r="V553" s="6"/>
      <c r="W553" s="6"/>
      <c r="X553" s="6"/>
      <c r="Y553" s="2"/>
    </row>
    <row r="554" spans="8:25" ht="12.5" x14ac:dyDescent="0.25">
      <c r="H554" s="1"/>
      <c r="L554" s="1"/>
      <c r="R554" s="2"/>
      <c r="S554" s="1"/>
      <c r="U554" s="3"/>
      <c r="V554" s="6"/>
      <c r="W554" s="6"/>
      <c r="X554" s="6"/>
      <c r="Y554" s="2"/>
    </row>
    <row r="555" spans="8:25" ht="12.5" x14ac:dyDescent="0.25">
      <c r="H555" s="1"/>
      <c r="L555" s="1"/>
      <c r="R555" s="2"/>
      <c r="S555" s="1"/>
      <c r="U555" s="3"/>
      <c r="V555" s="6"/>
      <c r="W555" s="6"/>
      <c r="X555" s="6"/>
      <c r="Y555" s="2"/>
    </row>
    <row r="556" spans="8:25" ht="12.5" x14ac:dyDescent="0.25">
      <c r="H556" s="1"/>
      <c r="L556" s="1"/>
      <c r="R556" s="2"/>
      <c r="S556" s="1"/>
      <c r="U556" s="3"/>
      <c r="V556" s="6"/>
      <c r="W556" s="6"/>
      <c r="X556" s="6"/>
      <c r="Y556" s="2"/>
    </row>
    <row r="557" spans="8:25" ht="12.5" x14ac:dyDescent="0.25">
      <c r="H557" s="1"/>
      <c r="L557" s="1"/>
      <c r="R557" s="2"/>
      <c r="S557" s="1"/>
      <c r="U557" s="3"/>
      <c r="V557" s="6"/>
      <c r="W557" s="6"/>
      <c r="X557" s="6"/>
      <c r="Y557" s="2"/>
    </row>
    <row r="558" spans="8:25" ht="12.5" x14ac:dyDescent="0.25">
      <c r="H558" s="1"/>
      <c r="L558" s="1"/>
      <c r="R558" s="2"/>
      <c r="S558" s="1"/>
      <c r="U558" s="3"/>
      <c r="V558" s="6"/>
      <c r="W558" s="6"/>
      <c r="X558" s="6"/>
      <c r="Y558" s="2"/>
    </row>
    <row r="559" spans="8:25" ht="12.5" x14ac:dyDescent="0.25">
      <c r="H559" s="1"/>
      <c r="L559" s="1"/>
      <c r="R559" s="2"/>
      <c r="S559" s="1"/>
      <c r="U559" s="3"/>
      <c r="V559" s="6"/>
      <c r="W559" s="6"/>
      <c r="X559" s="6"/>
      <c r="Y559" s="2"/>
    </row>
    <row r="560" spans="8:25" ht="12.5" x14ac:dyDescent="0.25">
      <c r="H560" s="1"/>
      <c r="L560" s="1"/>
      <c r="R560" s="2"/>
      <c r="S560" s="1"/>
      <c r="U560" s="3"/>
      <c r="V560" s="6"/>
      <c r="W560" s="6"/>
      <c r="X560" s="6"/>
      <c r="Y560" s="2"/>
    </row>
    <row r="561" spans="8:25" ht="12.5" x14ac:dyDescent="0.25">
      <c r="H561" s="1"/>
      <c r="L561" s="1"/>
      <c r="R561" s="2"/>
      <c r="S561" s="1"/>
      <c r="U561" s="3"/>
      <c r="V561" s="6"/>
      <c r="W561" s="6"/>
      <c r="X561" s="6"/>
      <c r="Y561" s="2"/>
    </row>
    <row r="562" spans="8:25" ht="12.5" x14ac:dyDescent="0.25">
      <c r="H562" s="1"/>
      <c r="L562" s="1"/>
      <c r="R562" s="2"/>
      <c r="S562" s="1"/>
      <c r="U562" s="3"/>
      <c r="V562" s="6"/>
      <c r="W562" s="6"/>
      <c r="X562" s="6"/>
      <c r="Y562" s="2"/>
    </row>
    <row r="563" spans="8:25" ht="12.5" x14ac:dyDescent="0.25">
      <c r="H563" s="1"/>
      <c r="L563" s="1"/>
      <c r="R563" s="2"/>
      <c r="S563" s="1"/>
      <c r="U563" s="3"/>
      <c r="V563" s="6"/>
      <c r="W563" s="6"/>
      <c r="X563" s="6"/>
      <c r="Y563" s="2"/>
    </row>
    <row r="564" spans="8:25" ht="12.5" x14ac:dyDescent="0.25">
      <c r="H564" s="1"/>
      <c r="L564" s="1"/>
      <c r="R564" s="2"/>
      <c r="S564" s="1"/>
      <c r="U564" s="3"/>
      <c r="V564" s="6"/>
      <c r="W564" s="6"/>
      <c r="X564" s="6"/>
      <c r="Y564" s="2"/>
    </row>
    <row r="565" spans="8:25" ht="12.5" x14ac:dyDescent="0.25">
      <c r="H565" s="1"/>
      <c r="L565" s="1"/>
      <c r="R565" s="2"/>
      <c r="S565" s="1"/>
      <c r="U565" s="3"/>
      <c r="V565" s="6"/>
      <c r="W565" s="6"/>
      <c r="X565" s="6"/>
      <c r="Y565" s="2"/>
    </row>
    <row r="566" spans="8:25" ht="12.5" x14ac:dyDescent="0.25">
      <c r="H566" s="1"/>
      <c r="L566" s="1"/>
      <c r="R566" s="2"/>
      <c r="S566" s="1"/>
      <c r="U566" s="3"/>
      <c r="V566" s="6"/>
      <c r="W566" s="6"/>
      <c r="X566" s="6"/>
      <c r="Y566" s="2"/>
    </row>
    <row r="567" spans="8:25" ht="12.5" x14ac:dyDescent="0.25">
      <c r="H567" s="1"/>
      <c r="L567" s="1"/>
      <c r="R567" s="2"/>
      <c r="S567" s="1"/>
      <c r="U567" s="3"/>
      <c r="V567" s="6"/>
      <c r="W567" s="6"/>
      <c r="X567" s="6"/>
      <c r="Y567" s="2"/>
    </row>
    <row r="568" spans="8:25" ht="12.5" x14ac:dyDescent="0.25">
      <c r="H568" s="1"/>
      <c r="L568" s="1"/>
      <c r="R568" s="2"/>
      <c r="S568" s="1"/>
      <c r="U568" s="3"/>
      <c r="V568" s="6"/>
      <c r="W568" s="6"/>
      <c r="X568" s="6"/>
      <c r="Y568" s="2"/>
    </row>
    <row r="569" spans="8:25" ht="12.5" x14ac:dyDescent="0.25">
      <c r="H569" s="1"/>
      <c r="L569" s="1"/>
      <c r="R569" s="2"/>
      <c r="S569" s="1"/>
      <c r="U569" s="3"/>
      <c r="V569" s="6"/>
      <c r="W569" s="6"/>
      <c r="X569" s="6"/>
      <c r="Y569" s="2"/>
    </row>
    <row r="570" spans="8:25" ht="12.5" x14ac:dyDescent="0.25">
      <c r="H570" s="1"/>
      <c r="L570" s="1"/>
      <c r="R570" s="2"/>
      <c r="S570" s="1"/>
      <c r="U570" s="3"/>
      <c r="V570" s="6"/>
      <c r="W570" s="6"/>
      <c r="X570" s="6"/>
      <c r="Y570" s="2"/>
    </row>
    <row r="571" spans="8:25" ht="12.5" x14ac:dyDescent="0.25">
      <c r="H571" s="1"/>
      <c r="L571" s="1"/>
      <c r="R571" s="2"/>
      <c r="S571" s="1"/>
      <c r="U571" s="3"/>
      <c r="V571" s="6"/>
      <c r="W571" s="6"/>
      <c r="X571" s="6"/>
      <c r="Y571" s="2"/>
    </row>
    <row r="572" spans="8:25" ht="12.5" x14ac:dyDescent="0.25">
      <c r="H572" s="1"/>
      <c r="L572" s="1"/>
      <c r="R572" s="2"/>
      <c r="S572" s="1"/>
      <c r="U572" s="3"/>
      <c r="V572" s="6"/>
      <c r="W572" s="6"/>
      <c r="X572" s="6"/>
      <c r="Y572" s="2"/>
    </row>
    <row r="573" spans="8:25" ht="12.5" x14ac:dyDescent="0.25">
      <c r="H573" s="1"/>
      <c r="L573" s="1"/>
      <c r="R573" s="2"/>
      <c r="S573" s="1"/>
      <c r="U573" s="3"/>
      <c r="V573" s="6"/>
      <c r="W573" s="6"/>
      <c r="X573" s="6"/>
      <c r="Y573" s="2"/>
    </row>
    <row r="574" spans="8:25" ht="12.5" x14ac:dyDescent="0.25">
      <c r="H574" s="1"/>
      <c r="L574" s="1"/>
      <c r="R574" s="2"/>
      <c r="S574" s="1"/>
      <c r="U574" s="3"/>
      <c r="V574" s="6"/>
      <c r="W574" s="6"/>
      <c r="X574" s="6"/>
      <c r="Y574" s="2"/>
    </row>
    <row r="575" spans="8:25" ht="12.5" x14ac:dyDescent="0.25">
      <c r="H575" s="1"/>
      <c r="L575" s="1"/>
      <c r="R575" s="2"/>
      <c r="S575" s="1"/>
      <c r="U575" s="3"/>
      <c r="V575" s="6"/>
      <c r="W575" s="6"/>
      <c r="X575" s="6"/>
      <c r="Y575" s="2"/>
    </row>
    <row r="576" spans="8:25" ht="12.5" x14ac:dyDescent="0.25">
      <c r="H576" s="1"/>
      <c r="L576" s="1"/>
      <c r="R576" s="2"/>
      <c r="S576" s="1"/>
      <c r="U576" s="3"/>
      <c r="V576" s="6"/>
      <c r="W576" s="6"/>
      <c r="X576" s="6"/>
      <c r="Y576" s="2"/>
    </row>
    <row r="577" spans="8:25" ht="12.5" x14ac:dyDescent="0.25">
      <c r="H577" s="1"/>
      <c r="L577" s="1"/>
      <c r="R577" s="2"/>
      <c r="S577" s="1"/>
      <c r="U577" s="3"/>
      <c r="V577" s="6"/>
      <c r="W577" s="6"/>
      <c r="X577" s="6"/>
      <c r="Y577" s="2"/>
    </row>
    <row r="578" spans="8:25" ht="12.5" x14ac:dyDescent="0.25">
      <c r="H578" s="1"/>
      <c r="L578" s="1"/>
      <c r="R578" s="2"/>
      <c r="S578" s="1"/>
      <c r="U578" s="3"/>
      <c r="V578" s="6"/>
      <c r="W578" s="6"/>
      <c r="X578" s="6"/>
      <c r="Y578" s="2"/>
    </row>
    <row r="579" spans="8:25" ht="12.5" x14ac:dyDescent="0.25">
      <c r="H579" s="1"/>
      <c r="L579" s="1"/>
      <c r="R579" s="2"/>
      <c r="S579" s="1"/>
      <c r="U579" s="3"/>
      <c r="V579" s="6"/>
      <c r="W579" s="6"/>
      <c r="X579" s="6"/>
      <c r="Y579" s="2"/>
    </row>
    <row r="580" spans="8:25" ht="12.5" x14ac:dyDescent="0.25">
      <c r="H580" s="1"/>
      <c r="L580" s="1"/>
      <c r="R580" s="2"/>
      <c r="S580" s="1"/>
      <c r="U580" s="3"/>
      <c r="V580" s="6"/>
      <c r="W580" s="6"/>
      <c r="X580" s="6"/>
      <c r="Y580" s="2"/>
    </row>
    <row r="581" spans="8:25" ht="12.5" x14ac:dyDescent="0.25">
      <c r="H581" s="1"/>
      <c r="L581" s="1"/>
      <c r="R581" s="2"/>
      <c r="S581" s="1"/>
      <c r="U581" s="3"/>
      <c r="V581" s="6"/>
      <c r="W581" s="6"/>
      <c r="X581" s="6"/>
      <c r="Y581" s="2"/>
    </row>
    <row r="582" spans="8:25" ht="12.5" x14ac:dyDescent="0.25">
      <c r="H582" s="1"/>
      <c r="L582" s="1"/>
      <c r="R582" s="2"/>
      <c r="S582" s="1"/>
      <c r="U582" s="3"/>
      <c r="V582" s="6"/>
      <c r="W582" s="6"/>
      <c r="X582" s="6"/>
      <c r="Y582" s="2"/>
    </row>
    <row r="583" spans="8:25" ht="12.5" x14ac:dyDescent="0.25">
      <c r="H583" s="1"/>
      <c r="L583" s="1"/>
      <c r="R583" s="2"/>
      <c r="S583" s="1"/>
      <c r="U583" s="3"/>
      <c r="V583" s="6"/>
      <c r="W583" s="6"/>
      <c r="X583" s="6"/>
      <c r="Y583" s="2"/>
    </row>
    <row r="584" spans="8:25" ht="12.5" x14ac:dyDescent="0.25">
      <c r="H584" s="1"/>
      <c r="L584" s="1"/>
      <c r="R584" s="2"/>
      <c r="S584" s="1"/>
      <c r="U584" s="3"/>
      <c r="V584" s="6"/>
      <c r="W584" s="6"/>
      <c r="X584" s="6"/>
      <c r="Y584" s="2"/>
    </row>
    <row r="585" spans="8:25" ht="12.5" x14ac:dyDescent="0.25">
      <c r="H585" s="1"/>
      <c r="L585" s="1"/>
      <c r="R585" s="2"/>
      <c r="S585" s="1"/>
      <c r="U585" s="3"/>
      <c r="V585" s="6"/>
      <c r="W585" s="6"/>
      <c r="X585" s="6"/>
      <c r="Y585" s="2"/>
    </row>
    <row r="586" spans="8:25" ht="12.5" x14ac:dyDescent="0.25">
      <c r="H586" s="1"/>
      <c r="L586" s="1"/>
      <c r="R586" s="2"/>
      <c r="S586" s="1"/>
      <c r="U586" s="3"/>
      <c r="V586" s="6"/>
      <c r="W586" s="6"/>
      <c r="X586" s="6"/>
      <c r="Y586" s="2"/>
    </row>
    <row r="587" spans="8:25" ht="12.5" x14ac:dyDescent="0.25">
      <c r="H587" s="1"/>
      <c r="L587" s="1"/>
      <c r="R587" s="2"/>
      <c r="S587" s="1"/>
      <c r="U587" s="3"/>
      <c r="V587" s="6"/>
      <c r="W587" s="6"/>
      <c r="X587" s="6"/>
      <c r="Y587" s="2"/>
    </row>
    <row r="588" spans="8:25" ht="12.5" x14ac:dyDescent="0.25">
      <c r="H588" s="1"/>
      <c r="L588" s="1"/>
      <c r="R588" s="2"/>
      <c r="S588" s="1"/>
      <c r="U588" s="3"/>
      <c r="V588" s="6"/>
      <c r="W588" s="6"/>
      <c r="X588" s="6"/>
      <c r="Y588" s="2"/>
    </row>
    <row r="589" spans="8:25" ht="12.5" x14ac:dyDescent="0.25">
      <c r="H589" s="1"/>
      <c r="L589" s="1"/>
      <c r="R589" s="2"/>
      <c r="S589" s="1"/>
      <c r="U589" s="3"/>
      <c r="V589" s="6"/>
      <c r="W589" s="6"/>
      <c r="X589" s="6"/>
      <c r="Y589" s="2"/>
    </row>
    <row r="590" spans="8:25" ht="12.5" x14ac:dyDescent="0.25">
      <c r="H590" s="1"/>
      <c r="L590" s="1"/>
      <c r="R590" s="2"/>
      <c r="S590" s="1"/>
      <c r="U590" s="3"/>
      <c r="V590" s="6"/>
      <c r="W590" s="6"/>
      <c r="X590" s="6"/>
      <c r="Y590" s="2"/>
    </row>
    <row r="591" spans="8:25" ht="12.5" x14ac:dyDescent="0.25">
      <c r="H591" s="1"/>
      <c r="L591" s="1"/>
      <c r="R591" s="2"/>
      <c r="S591" s="1"/>
      <c r="U591" s="3"/>
      <c r="V591" s="6"/>
      <c r="W591" s="6"/>
      <c r="X591" s="6"/>
      <c r="Y591" s="2"/>
    </row>
    <row r="592" spans="8:25" ht="12.5" x14ac:dyDescent="0.25">
      <c r="H592" s="1"/>
      <c r="L592" s="1"/>
      <c r="R592" s="2"/>
      <c r="S592" s="1"/>
      <c r="U592" s="3"/>
      <c r="V592" s="6"/>
      <c r="W592" s="6"/>
      <c r="X592" s="6"/>
      <c r="Y592" s="2"/>
    </row>
    <row r="593" spans="8:25" ht="12.5" x14ac:dyDescent="0.25">
      <c r="H593" s="1"/>
      <c r="L593" s="1"/>
      <c r="R593" s="2"/>
      <c r="S593" s="1"/>
      <c r="U593" s="3"/>
      <c r="V593" s="6"/>
      <c r="W593" s="6"/>
      <c r="X593" s="6"/>
      <c r="Y593" s="2"/>
    </row>
    <row r="594" spans="8:25" ht="12.5" x14ac:dyDescent="0.25">
      <c r="H594" s="1"/>
      <c r="L594" s="1"/>
      <c r="R594" s="2"/>
      <c r="S594" s="1"/>
      <c r="U594" s="3"/>
      <c r="V594" s="6"/>
      <c r="W594" s="6"/>
      <c r="X594" s="6"/>
      <c r="Y594" s="2"/>
    </row>
    <row r="595" spans="8:25" ht="12.5" x14ac:dyDescent="0.25">
      <c r="H595" s="1"/>
      <c r="L595" s="1"/>
      <c r="R595" s="2"/>
      <c r="S595" s="1"/>
      <c r="U595" s="3"/>
      <c r="V595" s="6"/>
      <c r="W595" s="6"/>
      <c r="X595" s="6"/>
      <c r="Y595" s="2"/>
    </row>
    <row r="596" spans="8:25" ht="12.5" x14ac:dyDescent="0.25">
      <c r="H596" s="1"/>
      <c r="L596" s="1"/>
      <c r="R596" s="2"/>
      <c r="S596" s="1"/>
      <c r="U596" s="3"/>
      <c r="V596" s="6"/>
      <c r="W596" s="6"/>
      <c r="X596" s="6"/>
      <c r="Y596" s="2"/>
    </row>
    <row r="597" spans="8:25" ht="12.5" x14ac:dyDescent="0.25">
      <c r="H597" s="1"/>
      <c r="L597" s="1"/>
      <c r="R597" s="2"/>
      <c r="S597" s="1"/>
      <c r="U597" s="3"/>
      <c r="V597" s="6"/>
      <c r="W597" s="6"/>
      <c r="X597" s="6"/>
      <c r="Y597" s="2"/>
    </row>
    <row r="598" spans="8:25" ht="12.5" x14ac:dyDescent="0.25">
      <c r="H598" s="1"/>
      <c r="L598" s="1"/>
      <c r="R598" s="2"/>
      <c r="S598" s="1"/>
      <c r="U598" s="3"/>
      <c r="V598" s="6"/>
      <c r="W598" s="6"/>
      <c r="X598" s="6"/>
      <c r="Y598" s="2"/>
    </row>
    <row r="599" spans="8:25" ht="12.5" x14ac:dyDescent="0.25">
      <c r="H599" s="1"/>
      <c r="L599" s="1"/>
      <c r="R599" s="2"/>
      <c r="S599" s="1"/>
      <c r="U599" s="3"/>
      <c r="V599" s="6"/>
      <c r="W599" s="6"/>
      <c r="X599" s="6"/>
      <c r="Y599" s="2"/>
    </row>
    <row r="600" spans="8:25" ht="12.5" x14ac:dyDescent="0.25">
      <c r="H600" s="1"/>
      <c r="L600" s="1"/>
      <c r="R600" s="2"/>
      <c r="S600" s="1"/>
      <c r="U600" s="3"/>
      <c r="V600" s="6"/>
      <c r="W600" s="6"/>
      <c r="X600" s="6"/>
      <c r="Y600" s="2"/>
    </row>
    <row r="601" spans="8:25" ht="12.5" x14ac:dyDescent="0.25">
      <c r="H601" s="1"/>
      <c r="L601" s="1"/>
      <c r="R601" s="2"/>
      <c r="S601" s="1"/>
      <c r="U601" s="3"/>
      <c r="V601" s="6"/>
      <c r="W601" s="6"/>
      <c r="X601" s="6"/>
      <c r="Y601" s="2"/>
    </row>
    <row r="602" spans="8:25" ht="12.5" x14ac:dyDescent="0.25">
      <c r="H602" s="1"/>
      <c r="L602" s="1"/>
      <c r="R602" s="2"/>
      <c r="S602" s="1"/>
      <c r="U602" s="3"/>
      <c r="V602" s="6"/>
      <c r="W602" s="6"/>
      <c r="X602" s="6"/>
      <c r="Y602" s="2"/>
    </row>
    <row r="603" spans="8:25" ht="12.5" x14ac:dyDescent="0.25">
      <c r="H603" s="1"/>
      <c r="L603" s="1"/>
      <c r="R603" s="2"/>
      <c r="S603" s="1"/>
      <c r="U603" s="3"/>
      <c r="V603" s="6"/>
      <c r="W603" s="6"/>
      <c r="X603" s="6"/>
      <c r="Y603" s="2"/>
    </row>
    <row r="604" spans="8:25" ht="12.5" x14ac:dyDescent="0.25">
      <c r="H604" s="1"/>
      <c r="L604" s="1"/>
      <c r="R604" s="2"/>
      <c r="S604" s="1"/>
      <c r="U604" s="3"/>
      <c r="V604" s="6"/>
      <c r="W604" s="6"/>
      <c r="X604" s="6"/>
      <c r="Y604" s="2"/>
    </row>
    <row r="605" spans="8:25" ht="12.5" x14ac:dyDescent="0.25">
      <c r="H605" s="1"/>
      <c r="L605" s="1"/>
      <c r="R605" s="2"/>
      <c r="S605" s="1"/>
      <c r="U605" s="3"/>
      <c r="V605" s="6"/>
      <c r="W605" s="6"/>
      <c r="X605" s="6"/>
      <c r="Y605" s="2"/>
    </row>
    <row r="606" spans="8:25" ht="12.5" x14ac:dyDescent="0.25">
      <c r="H606" s="1"/>
      <c r="L606" s="1"/>
      <c r="R606" s="2"/>
      <c r="S606" s="1"/>
      <c r="U606" s="3"/>
      <c r="V606" s="6"/>
      <c r="W606" s="6"/>
      <c r="X606" s="6"/>
      <c r="Y606" s="2"/>
    </row>
    <row r="607" spans="8:25" ht="12.5" x14ac:dyDescent="0.25">
      <c r="H607" s="1"/>
      <c r="L607" s="1"/>
      <c r="R607" s="2"/>
      <c r="S607" s="1"/>
      <c r="U607" s="3"/>
      <c r="V607" s="6"/>
      <c r="W607" s="6"/>
      <c r="X607" s="6"/>
      <c r="Y607" s="2"/>
    </row>
    <row r="608" spans="8:25" ht="12.5" x14ac:dyDescent="0.25">
      <c r="H608" s="1"/>
      <c r="L608" s="1"/>
      <c r="R608" s="2"/>
      <c r="S608" s="1"/>
      <c r="U608" s="3"/>
      <c r="V608" s="6"/>
      <c r="W608" s="6"/>
      <c r="X608" s="6"/>
      <c r="Y608" s="2"/>
    </row>
    <row r="609" spans="8:25" ht="12.5" x14ac:dyDescent="0.25">
      <c r="H609" s="1"/>
      <c r="L609" s="1"/>
      <c r="R609" s="2"/>
      <c r="S609" s="1"/>
      <c r="U609" s="3"/>
      <c r="V609" s="6"/>
      <c r="W609" s="6"/>
      <c r="X609" s="6"/>
      <c r="Y609" s="2"/>
    </row>
    <row r="610" spans="8:25" ht="12.5" x14ac:dyDescent="0.25">
      <c r="H610" s="1"/>
      <c r="L610" s="1"/>
      <c r="R610" s="2"/>
      <c r="S610" s="1"/>
      <c r="U610" s="3"/>
      <c r="V610" s="6"/>
      <c r="W610" s="6"/>
      <c r="X610" s="6"/>
      <c r="Y610" s="2"/>
    </row>
    <row r="611" spans="8:25" ht="12.5" x14ac:dyDescent="0.25">
      <c r="H611" s="1"/>
      <c r="L611" s="1"/>
      <c r="R611" s="2"/>
      <c r="S611" s="1"/>
      <c r="U611" s="3"/>
      <c r="V611" s="6"/>
      <c r="W611" s="6"/>
      <c r="X611" s="6"/>
      <c r="Y611" s="2"/>
    </row>
    <row r="612" spans="8:25" ht="12.5" x14ac:dyDescent="0.25">
      <c r="H612" s="1"/>
      <c r="L612" s="1"/>
      <c r="R612" s="2"/>
      <c r="S612" s="1"/>
      <c r="U612" s="3"/>
      <c r="V612" s="6"/>
      <c r="W612" s="6"/>
      <c r="X612" s="6"/>
      <c r="Y612" s="2"/>
    </row>
    <row r="613" spans="8:25" ht="12.5" x14ac:dyDescent="0.25">
      <c r="H613" s="1"/>
      <c r="L613" s="1"/>
      <c r="R613" s="2"/>
      <c r="S613" s="1"/>
      <c r="U613" s="3"/>
      <c r="V613" s="6"/>
      <c r="W613" s="6"/>
      <c r="X613" s="6"/>
      <c r="Y613" s="2"/>
    </row>
    <row r="614" spans="8:25" ht="12.5" x14ac:dyDescent="0.25">
      <c r="H614" s="1"/>
      <c r="L614" s="1"/>
      <c r="R614" s="2"/>
      <c r="S614" s="1"/>
      <c r="U614" s="3"/>
      <c r="V614" s="6"/>
      <c r="W614" s="6"/>
      <c r="X614" s="6"/>
      <c r="Y614" s="2"/>
    </row>
    <row r="615" spans="8:25" ht="12.5" x14ac:dyDescent="0.25">
      <c r="H615" s="1"/>
      <c r="L615" s="1"/>
      <c r="R615" s="2"/>
      <c r="S615" s="1"/>
      <c r="U615" s="3"/>
      <c r="V615" s="6"/>
      <c r="W615" s="6"/>
      <c r="X615" s="6"/>
      <c r="Y615" s="2"/>
    </row>
    <row r="616" spans="8:25" ht="12.5" x14ac:dyDescent="0.25">
      <c r="H616" s="1"/>
      <c r="L616" s="1"/>
      <c r="R616" s="2"/>
      <c r="S616" s="1"/>
      <c r="U616" s="3"/>
      <c r="V616" s="6"/>
      <c r="W616" s="6"/>
      <c r="X616" s="6"/>
      <c r="Y616" s="2"/>
    </row>
    <row r="617" spans="8:25" ht="12.5" x14ac:dyDescent="0.25">
      <c r="H617" s="1"/>
      <c r="L617" s="1"/>
      <c r="R617" s="2"/>
      <c r="S617" s="1"/>
      <c r="U617" s="3"/>
      <c r="V617" s="6"/>
      <c r="W617" s="6"/>
      <c r="X617" s="6"/>
      <c r="Y617" s="2"/>
    </row>
    <row r="618" spans="8:25" ht="12.5" x14ac:dyDescent="0.25">
      <c r="H618" s="1"/>
      <c r="L618" s="1"/>
      <c r="R618" s="2"/>
      <c r="S618" s="1"/>
      <c r="U618" s="3"/>
      <c r="V618" s="6"/>
      <c r="W618" s="6"/>
      <c r="X618" s="6"/>
      <c r="Y618" s="2"/>
    </row>
    <row r="619" spans="8:25" ht="12.5" x14ac:dyDescent="0.25">
      <c r="H619" s="1"/>
      <c r="L619" s="1"/>
      <c r="R619" s="2"/>
      <c r="S619" s="1"/>
      <c r="U619" s="3"/>
      <c r="V619" s="6"/>
      <c r="W619" s="6"/>
      <c r="X619" s="6"/>
      <c r="Y619" s="2"/>
    </row>
    <row r="620" spans="8:25" ht="12.5" x14ac:dyDescent="0.25">
      <c r="H620" s="1"/>
      <c r="L620" s="1"/>
      <c r="R620" s="2"/>
      <c r="S620" s="1"/>
      <c r="U620" s="3"/>
      <c r="V620" s="6"/>
      <c r="W620" s="6"/>
      <c r="X620" s="6"/>
      <c r="Y620" s="2"/>
    </row>
    <row r="621" spans="8:25" ht="12.5" x14ac:dyDescent="0.25">
      <c r="H621" s="1"/>
      <c r="L621" s="1"/>
      <c r="R621" s="2"/>
      <c r="S621" s="1"/>
      <c r="U621" s="3"/>
      <c r="V621" s="6"/>
      <c r="W621" s="6"/>
      <c r="X621" s="6"/>
      <c r="Y621" s="2"/>
    </row>
    <row r="622" spans="8:25" ht="12.5" x14ac:dyDescent="0.25">
      <c r="H622" s="1"/>
      <c r="L622" s="1"/>
      <c r="R622" s="2"/>
      <c r="S622" s="1"/>
      <c r="U622" s="3"/>
      <c r="V622" s="6"/>
      <c r="W622" s="6"/>
      <c r="X622" s="6"/>
      <c r="Y622" s="2"/>
    </row>
    <row r="623" spans="8:25" ht="12.5" x14ac:dyDescent="0.25">
      <c r="H623" s="1"/>
      <c r="L623" s="1"/>
      <c r="R623" s="2"/>
      <c r="S623" s="1"/>
      <c r="U623" s="3"/>
      <c r="V623" s="6"/>
      <c r="W623" s="6"/>
      <c r="X623" s="6"/>
      <c r="Y623" s="2"/>
    </row>
    <row r="624" spans="8:25" ht="12.5" x14ac:dyDescent="0.25">
      <c r="H624" s="1"/>
      <c r="L624" s="1"/>
      <c r="R624" s="2"/>
      <c r="S624" s="1"/>
      <c r="U624" s="3"/>
      <c r="V624" s="6"/>
      <c r="W624" s="6"/>
      <c r="X624" s="6"/>
      <c r="Y624" s="2"/>
    </row>
    <row r="625" spans="8:25" ht="12.5" x14ac:dyDescent="0.25">
      <c r="H625" s="1"/>
      <c r="L625" s="1"/>
      <c r="R625" s="2"/>
      <c r="S625" s="1"/>
      <c r="U625" s="3"/>
      <c r="V625" s="6"/>
      <c r="W625" s="6"/>
      <c r="X625" s="6"/>
      <c r="Y625" s="2"/>
    </row>
    <row r="626" spans="8:25" ht="12.5" x14ac:dyDescent="0.25">
      <c r="H626" s="1"/>
      <c r="L626" s="1"/>
      <c r="R626" s="2"/>
      <c r="S626" s="1"/>
      <c r="U626" s="3"/>
      <c r="V626" s="6"/>
      <c r="W626" s="6"/>
      <c r="X626" s="6"/>
      <c r="Y626" s="2"/>
    </row>
    <row r="627" spans="8:25" ht="12.5" x14ac:dyDescent="0.25">
      <c r="H627" s="1"/>
      <c r="L627" s="1"/>
      <c r="R627" s="2"/>
      <c r="S627" s="1"/>
      <c r="U627" s="3"/>
      <c r="V627" s="6"/>
      <c r="W627" s="6"/>
      <c r="X627" s="6"/>
      <c r="Y627" s="2"/>
    </row>
    <row r="628" spans="8:25" ht="12.5" x14ac:dyDescent="0.25">
      <c r="H628" s="1"/>
      <c r="L628" s="1"/>
      <c r="R628" s="2"/>
      <c r="S628" s="1"/>
      <c r="U628" s="3"/>
      <c r="V628" s="6"/>
      <c r="W628" s="6"/>
      <c r="X628" s="6"/>
      <c r="Y628" s="2"/>
    </row>
    <row r="629" spans="8:25" ht="12.5" x14ac:dyDescent="0.25">
      <c r="H629" s="1"/>
      <c r="L629" s="1"/>
      <c r="R629" s="2"/>
      <c r="S629" s="1"/>
      <c r="U629" s="3"/>
      <c r="V629" s="6"/>
      <c r="W629" s="6"/>
      <c r="X629" s="6"/>
      <c r="Y629" s="2"/>
    </row>
    <row r="630" spans="8:25" ht="12.5" x14ac:dyDescent="0.25">
      <c r="H630" s="1"/>
      <c r="L630" s="1"/>
      <c r="R630" s="2"/>
      <c r="S630" s="1"/>
      <c r="U630" s="3"/>
      <c r="V630" s="6"/>
      <c r="W630" s="6"/>
      <c r="X630" s="6"/>
      <c r="Y630" s="2"/>
    </row>
    <row r="631" spans="8:25" ht="12.5" x14ac:dyDescent="0.25">
      <c r="H631" s="1"/>
      <c r="L631" s="1"/>
      <c r="R631" s="2"/>
      <c r="S631" s="1"/>
      <c r="U631" s="3"/>
      <c r="V631" s="6"/>
      <c r="W631" s="6"/>
      <c r="X631" s="6"/>
      <c r="Y631" s="2"/>
    </row>
    <row r="632" spans="8:25" ht="12.5" x14ac:dyDescent="0.25">
      <c r="H632" s="1"/>
      <c r="L632" s="1"/>
      <c r="R632" s="2"/>
      <c r="S632" s="1"/>
      <c r="U632" s="3"/>
      <c r="V632" s="6"/>
      <c r="W632" s="6"/>
      <c r="X632" s="6"/>
      <c r="Y632" s="2"/>
    </row>
    <row r="633" spans="8:25" ht="12.5" x14ac:dyDescent="0.25">
      <c r="H633" s="1"/>
      <c r="L633" s="1"/>
      <c r="R633" s="2"/>
      <c r="S633" s="1"/>
      <c r="U633" s="3"/>
      <c r="V633" s="6"/>
      <c r="W633" s="6"/>
      <c r="X633" s="6"/>
      <c r="Y633" s="2"/>
    </row>
    <row r="634" spans="8:25" ht="12.5" x14ac:dyDescent="0.25">
      <c r="H634" s="1"/>
      <c r="L634" s="1"/>
      <c r="R634" s="2"/>
      <c r="S634" s="1"/>
      <c r="U634" s="3"/>
      <c r="V634" s="6"/>
      <c r="W634" s="6"/>
      <c r="X634" s="6"/>
      <c r="Y634" s="2"/>
    </row>
    <row r="635" spans="8:25" ht="12.5" x14ac:dyDescent="0.25">
      <c r="H635" s="1"/>
      <c r="L635" s="1"/>
      <c r="R635" s="2"/>
      <c r="S635" s="1"/>
      <c r="U635" s="3"/>
      <c r="V635" s="6"/>
      <c r="W635" s="6"/>
      <c r="X635" s="6"/>
      <c r="Y635" s="2"/>
    </row>
    <row r="636" spans="8:25" ht="12.5" x14ac:dyDescent="0.25">
      <c r="H636" s="1"/>
      <c r="L636" s="1"/>
      <c r="R636" s="2"/>
      <c r="S636" s="1"/>
      <c r="U636" s="3"/>
      <c r="V636" s="6"/>
      <c r="W636" s="6"/>
      <c r="X636" s="6"/>
      <c r="Y636" s="2"/>
    </row>
    <row r="637" spans="8:25" ht="12.5" x14ac:dyDescent="0.25">
      <c r="H637" s="1"/>
      <c r="L637" s="1"/>
      <c r="R637" s="2"/>
      <c r="S637" s="1"/>
      <c r="U637" s="3"/>
      <c r="V637" s="6"/>
      <c r="W637" s="6"/>
      <c r="X637" s="6"/>
      <c r="Y637" s="2"/>
    </row>
    <row r="638" spans="8:25" ht="12.5" x14ac:dyDescent="0.25">
      <c r="H638" s="1"/>
      <c r="L638" s="1"/>
      <c r="R638" s="2"/>
      <c r="S638" s="1"/>
      <c r="U638" s="3"/>
      <c r="V638" s="6"/>
      <c r="W638" s="6"/>
      <c r="X638" s="6"/>
      <c r="Y638" s="2"/>
    </row>
    <row r="639" spans="8:25" ht="12.5" x14ac:dyDescent="0.25">
      <c r="H639" s="1"/>
      <c r="L639" s="1"/>
      <c r="R639" s="2"/>
      <c r="S639" s="1"/>
      <c r="U639" s="3"/>
      <c r="V639" s="6"/>
      <c r="W639" s="6"/>
      <c r="X639" s="6"/>
      <c r="Y639" s="2"/>
    </row>
    <row r="640" spans="8:25" ht="12.5" x14ac:dyDescent="0.25">
      <c r="H640" s="1"/>
      <c r="L640" s="1"/>
      <c r="R640" s="2"/>
      <c r="S640" s="1"/>
      <c r="U640" s="3"/>
      <c r="V640" s="6"/>
      <c r="W640" s="6"/>
      <c r="X640" s="6"/>
      <c r="Y640" s="2"/>
    </row>
    <row r="641" spans="8:25" ht="12.5" x14ac:dyDescent="0.25">
      <c r="H641" s="1"/>
      <c r="L641" s="1"/>
      <c r="R641" s="2"/>
      <c r="S641" s="1"/>
      <c r="U641" s="3"/>
      <c r="V641" s="6"/>
      <c r="W641" s="6"/>
      <c r="X641" s="6"/>
      <c r="Y641" s="2"/>
    </row>
    <row r="642" spans="8:25" ht="12.5" x14ac:dyDescent="0.25">
      <c r="H642" s="1"/>
      <c r="L642" s="1"/>
      <c r="R642" s="2"/>
      <c r="S642" s="1"/>
      <c r="U642" s="3"/>
      <c r="V642" s="6"/>
      <c r="W642" s="6"/>
      <c r="X642" s="6"/>
      <c r="Y642" s="2"/>
    </row>
    <row r="643" spans="8:25" ht="12.5" x14ac:dyDescent="0.25">
      <c r="H643" s="1"/>
      <c r="L643" s="1"/>
      <c r="R643" s="2"/>
      <c r="S643" s="1"/>
      <c r="U643" s="3"/>
      <c r="V643" s="6"/>
      <c r="W643" s="6"/>
      <c r="X643" s="6"/>
      <c r="Y643" s="2"/>
    </row>
    <row r="644" spans="8:25" ht="12.5" x14ac:dyDescent="0.25">
      <c r="H644" s="1"/>
      <c r="L644" s="1"/>
      <c r="R644" s="2"/>
      <c r="S644" s="1"/>
      <c r="U644" s="3"/>
      <c r="V644" s="6"/>
      <c r="W644" s="6"/>
      <c r="X644" s="6"/>
      <c r="Y644" s="2"/>
    </row>
    <row r="645" spans="8:25" ht="12.5" x14ac:dyDescent="0.25">
      <c r="H645" s="1"/>
      <c r="L645" s="1"/>
      <c r="R645" s="2"/>
      <c r="S645" s="1"/>
      <c r="U645" s="3"/>
      <c r="V645" s="6"/>
      <c r="W645" s="6"/>
      <c r="X645" s="6"/>
      <c r="Y645" s="2"/>
    </row>
    <row r="646" spans="8:25" ht="12.5" x14ac:dyDescent="0.25">
      <c r="H646" s="1"/>
      <c r="L646" s="1"/>
      <c r="R646" s="2"/>
      <c r="S646" s="1"/>
      <c r="U646" s="3"/>
      <c r="V646" s="6"/>
      <c r="W646" s="6"/>
      <c r="X646" s="6"/>
      <c r="Y646" s="2"/>
    </row>
    <row r="647" spans="8:25" ht="12.5" x14ac:dyDescent="0.25">
      <c r="H647" s="1"/>
      <c r="L647" s="1"/>
      <c r="R647" s="2"/>
      <c r="S647" s="1"/>
      <c r="U647" s="3"/>
      <c r="V647" s="6"/>
      <c r="W647" s="6"/>
      <c r="X647" s="6"/>
      <c r="Y647" s="2"/>
    </row>
    <row r="648" spans="8:25" ht="12.5" x14ac:dyDescent="0.25">
      <c r="H648" s="1"/>
      <c r="L648" s="1"/>
      <c r="R648" s="2"/>
      <c r="S648" s="1"/>
      <c r="U648" s="3"/>
      <c r="V648" s="6"/>
      <c r="W648" s="6"/>
      <c r="X648" s="6"/>
      <c r="Y648" s="2"/>
    </row>
    <row r="649" spans="8:25" ht="12.5" x14ac:dyDescent="0.25">
      <c r="H649" s="1"/>
      <c r="L649" s="1"/>
      <c r="R649" s="2"/>
      <c r="S649" s="1"/>
      <c r="U649" s="3"/>
      <c r="V649" s="6"/>
      <c r="W649" s="6"/>
      <c r="X649" s="6"/>
      <c r="Y649" s="2"/>
    </row>
    <row r="650" spans="8:25" ht="12.5" x14ac:dyDescent="0.25">
      <c r="H650" s="1"/>
      <c r="L650" s="1"/>
      <c r="R650" s="2"/>
      <c r="S650" s="1"/>
      <c r="U650" s="3"/>
      <c r="V650" s="6"/>
      <c r="W650" s="6"/>
      <c r="X650" s="6"/>
      <c r="Y650" s="2"/>
    </row>
    <row r="651" spans="8:25" ht="12.5" x14ac:dyDescent="0.25">
      <c r="H651" s="1"/>
      <c r="L651" s="1"/>
      <c r="R651" s="2"/>
      <c r="S651" s="1"/>
      <c r="U651" s="3"/>
      <c r="V651" s="6"/>
      <c r="W651" s="6"/>
      <c r="X651" s="6"/>
      <c r="Y651" s="2"/>
    </row>
    <row r="652" spans="8:25" ht="12.5" x14ac:dyDescent="0.25">
      <c r="H652" s="1"/>
      <c r="L652" s="1"/>
      <c r="R652" s="2"/>
      <c r="S652" s="1"/>
      <c r="U652" s="3"/>
      <c r="V652" s="6"/>
      <c r="W652" s="6"/>
      <c r="X652" s="6"/>
      <c r="Y652" s="2"/>
    </row>
    <row r="653" spans="8:25" ht="12.5" x14ac:dyDescent="0.25">
      <c r="H653" s="1"/>
      <c r="L653" s="1"/>
      <c r="R653" s="2"/>
      <c r="S653" s="1"/>
      <c r="U653" s="3"/>
      <c r="V653" s="6"/>
      <c r="W653" s="6"/>
      <c r="X653" s="6"/>
      <c r="Y653" s="2"/>
    </row>
    <row r="654" spans="8:25" ht="12.5" x14ac:dyDescent="0.25">
      <c r="H654" s="1"/>
      <c r="L654" s="1"/>
      <c r="R654" s="2"/>
      <c r="S654" s="1"/>
      <c r="U654" s="3"/>
      <c r="V654" s="6"/>
      <c r="W654" s="6"/>
      <c r="X654" s="6"/>
      <c r="Y654" s="2"/>
    </row>
    <row r="655" spans="8:25" ht="12.5" x14ac:dyDescent="0.25">
      <c r="H655" s="1"/>
      <c r="L655" s="1"/>
      <c r="R655" s="2"/>
      <c r="S655" s="1"/>
      <c r="U655" s="3"/>
      <c r="V655" s="6"/>
      <c r="W655" s="6"/>
      <c r="X655" s="6"/>
      <c r="Y655" s="2"/>
    </row>
    <row r="656" spans="8:25" ht="12.5" x14ac:dyDescent="0.25">
      <c r="H656" s="1"/>
      <c r="L656" s="1"/>
      <c r="R656" s="2"/>
      <c r="S656" s="1"/>
      <c r="U656" s="3"/>
      <c r="V656" s="6"/>
      <c r="W656" s="6"/>
      <c r="X656" s="6"/>
      <c r="Y656" s="2"/>
    </row>
    <row r="657" spans="8:25" ht="12.5" x14ac:dyDescent="0.25">
      <c r="H657" s="1"/>
      <c r="L657" s="1"/>
      <c r="R657" s="2"/>
      <c r="S657" s="1"/>
      <c r="U657" s="3"/>
      <c r="V657" s="6"/>
      <c r="W657" s="6"/>
      <c r="X657" s="6"/>
      <c r="Y657" s="2"/>
    </row>
    <row r="658" spans="8:25" ht="12.5" x14ac:dyDescent="0.25">
      <c r="H658" s="1"/>
      <c r="L658" s="1"/>
      <c r="R658" s="2"/>
      <c r="S658" s="1"/>
      <c r="U658" s="3"/>
      <c r="V658" s="6"/>
      <c r="W658" s="6"/>
      <c r="X658" s="6"/>
      <c r="Y658" s="2"/>
    </row>
    <row r="659" spans="8:25" ht="12.5" x14ac:dyDescent="0.25">
      <c r="H659" s="1"/>
      <c r="L659" s="1"/>
      <c r="R659" s="2"/>
      <c r="S659" s="1"/>
      <c r="U659" s="3"/>
      <c r="V659" s="6"/>
      <c r="W659" s="6"/>
      <c r="X659" s="6"/>
      <c r="Y659" s="2"/>
    </row>
    <row r="660" spans="8:25" ht="12.5" x14ac:dyDescent="0.25">
      <c r="H660" s="1"/>
      <c r="L660" s="1"/>
      <c r="R660" s="2"/>
      <c r="S660" s="1"/>
      <c r="U660" s="3"/>
      <c r="V660" s="6"/>
      <c r="W660" s="6"/>
      <c r="X660" s="6"/>
      <c r="Y660" s="2"/>
    </row>
    <row r="661" spans="8:25" ht="12.5" x14ac:dyDescent="0.25">
      <c r="H661" s="1"/>
      <c r="L661" s="1"/>
      <c r="R661" s="2"/>
      <c r="S661" s="1"/>
      <c r="U661" s="3"/>
      <c r="V661" s="6"/>
      <c r="W661" s="6"/>
      <c r="X661" s="6"/>
      <c r="Y661" s="2"/>
    </row>
    <row r="662" spans="8:25" ht="12.5" x14ac:dyDescent="0.25">
      <c r="H662" s="1"/>
      <c r="L662" s="1"/>
      <c r="R662" s="2"/>
      <c r="S662" s="1"/>
      <c r="U662" s="3"/>
      <c r="V662" s="6"/>
      <c r="W662" s="6"/>
      <c r="X662" s="6"/>
      <c r="Y662" s="2"/>
    </row>
    <row r="663" spans="8:25" ht="12.5" x14ac:dyDescent="0.25">
      <c r="H663" s="1"/>
      <c r="L663" s="1"/>
      <c r="R663" s="2"/>
      <c r="S663" s="1"/>
      <c r="U663" s="3"/>
      <c r="V663" s="6"/>
      <c r="W663" s="6"/>
      <c r="X663" s="6"/>
      <c r="Y663" s="2"/>
    </row>
    <row r="664" spans="8:25" ht="12.5" x14ac:dyDescent="0.25">
      <c r="H664" s="1"/>
      <c r="L664" s="1"/>
      <c r="R664" s="2"/>
      <c r="S664" s="1"/>
      <c r="U664" s="3"/>
      <c r="V664" s="6"/>
      <c r="W664" s="6"/>
      <c r="X664" s="6"/>
      <c r="Y664" s="2"/>
    </row>
    <row r="665" spans="8:25" ht="12.5" x14ac:dyDescent="0.25">
      <c r="H665" s="1"/>
      <c r="L665" s="1"/>
      <c r="R665" s="2"/>
      <c r="S665" s="1"/>
      <c r="U665" s="3"/>
      <c r="V665" s="6"/>
      <c r="W665" s="6"/>
      <c r="X665" s="6"/>
      <c r="Y665" s="2"/>
    </row>
    <row r="666" spans="8:25" ht="12.5" x14ac:dyDescent="0.25">
      <c r="H666" s="1"/>
      <c r="L666" s="1"/>
      <c r="R666" s="2"/>
      <c r="S666" s="1"/>
      <c r="U666" s="3"/>
      <c r="V666" s="6"/>
      <c r="W666" s="6"/>
      <c r="X666" s="6"/>
      <c r="Y666" s="2"/>
    </row>
    <row r="667" spans="8:25" ht="12.5" x14ac:dyDescent="0.25">
      <c r="H667" s="1"/>
      <c r="L667" s="1"/>
      <c r="R667" s="2"/>
      <c r="S667" s="1"/>
      <c r="U667" s="3"/>
      <c r="V667" s="6"/>
      <c r="W667" s="6"/>
      <c r="X667" s="6"/>
      <c r="Y667" s="2"/>
    </row>
    <row r="668" spans="8:25" ht="12.5" x14ac:dyDescent="0.25">
      <c r="H668" s="1"/>
      <c r="L668" s="1"/>
      <c r="R668" s="2"/>
      <c r="S668" s="1"/>
      <c r="U668" s="3"/>
      <c r="V668" s="6"/>
      <c r="W668" s="6"/>
      <c r="X668" s="6"/>
      <c r="Y668" s="2"/>
    </row>
    <row r="669" spans="8:25" ht="12.5" x14ac:dyDescent="0.25">
      <c r="H669" s="1"/>
      <c r="L669" s="1"/>
      <c r="R669" s="2"/>
      <c r="S669" s="1"/>
      <c r="U669" s="3"/>
      <c r="V669" s="6"/>
      <c r="W669" s="6"/>
      <c r="X669" s="6"/>
      <c r="Y669" s="2"/>
    </row>
    <row r="670" spans="8:25" ht="12.5" x14ac:dyDescent="0.25">
      <c r="H670" s="1"/>
      <c r="L670" s="1"/>
      <c r="R670" s="2"/>
      <c r="S670" s="1"/>
      <c r="U670" s="3"/>
      <c r="V670" s="6"/>
      <c r="W670" s="6"/>
      <c r="X670" s="6"/>
      <c r="Y670" s="2"/>
    </row>
    <row r="671" spans="8:25" ht="12.5" x14ac:dyDescent="0.25">
      <c r="H671" s="1"/>
      <c r="L671" s="1"/>
      <c r="R671" s="2"/>
      <c r="S671" s="1"/>
      <c r="U671" s="3"/>
      <c r="V671" s="6"/>
      <c r="W671" s="6"/>
      <c r="X671" s="6"/>
      <c r="Y671" s="2"/>
    </row>
    <row r="672" spans="8:25" ht="12.5" x14ac:dyDescent="0.25">
      <c r="H672" s="1"/>
      <c r="L672" s="1"/>
      <c r="R672" s="2"/>
      <c r="S672" s="1"/>
      <c r="U672" s="3"/>
      <c r="V672" s="6"/>
      <c r="W672" s="6"/>
      <c r="X672" s="6"/>
      <c r="Y672" s="2"/>
    </row>
    <row r="673" spans="8:25" ht="12.5" x14ac:dyDescent="0.25">
      <c r="H673" s="1"/>
      <c r="L673" s="1"/>
      <c r="R673" s="2"/>
      <c r="S673" s="1"/>
      <c r="U673" s="3"/>
      <c r="V673" s="6"/>
      <c r="W673" s="6"/>
      <c r="X673" s="6"/>
      <c r="Y673" s="2"/>
    </row>
    <row r="674" spans="8:25" ht="12.5" x14ac:dyDescent="0.25">
      <c r="H674" s="1"/>
      <c r="L674" s="1"/>
      <c r="R674" s="2"/>
      <c r="S674" s="1"/>
      <c r="U674" s="3"/>
      <c r="V674" s="6"/>
      <c r="W674" s="6"/>
      <c r="X674" s="6"/>
      <c r="Y674" s="2"/>
    </row>
    <row r="675" spans="8:25" ht="12.5" x14ac:dyDescent="0.25">
      <c r="H675" s="1"/>
      <c r="L675" s="1"/>
      <c r="R675" s="2"/>
      <c r="S675" s="1"/>
      <c r="U675" s="3"/>
      <c r="V675" s="6"/>
      <c r="W675" s="6"/>
      <c r="X675" s="6"/>
      <c r="Y675" s="2"/>
    </row>
    <row r="676" spans="8:25" ht="12.5" x14ac:dyDescent="0.25">
      <c r="H676" s="1"/>
      <c r="L676" s="1"/>
      <c r="R676" s="2"/>
      <c r="S676" s="1"/>
      <c r="U676" s="3"/>
      <c r="V676" s="6"/>
      <c r="W676" s="6"/>
      <c r="X676" s="6"/>
      <c r="Y676" s="2"/>
    </row>
    <row r="677" spans="8:25" ht="12.5" x14ac:dyDescent="0.25">
      <c r="H677" s="1"/>
      <c r="L677" s="1"/>
      <c r="R677" s="2"/>
      <c r="S677" s="1"/>
      <c r="U677" s="3"/>
      <c r="V677" s="6"/>
      <c r="W677" s="6"/>
      <c r="X677" s="6"/>
      <c r="Y677" s="2"/>
    </row>
    <row r="678" spans="8:25" ht="12.5" x14ac:dyDescent="0.25">
      <c r="H678" s="1"/>
      <c r="L678" s="1"/>
      <c r="R678" s="2"/>
      <c r="S678" s="1"/>
      <c r="U678" s="3"/>
      <c r="V678" s="6"/>
      <c r="W678" s="6"/>
      <c r="X678" s="6"/>
      <c r="Y678" s="2"/>
    </row>
    <row r="679" spans="8:25" ht="12.5" x14ac:dyDescent="0.25">
      <c r="H679" s="1"/>
      <c r="L679" s="1"/>
      <c r="R679" s="2"/>
      <c r="S679" s="1"/>
      <c r="U679" s="3"/>
      <c r="V679" s="6"/>
      <c r="W679" s="6"/>
      <c r="X679" s="6"/>
      <c r="Y679" s="2"/>
    </row>
    <row r="680" spans="8:25" ht="12.5" x14ac:dyDescent="0.25">
      <c r="H680" s="1"/>
      <c r="L680" s="1"/>
      <c r="R680" s="2"/>
      <c r="S680" s="1"/>
      <c r="U680" s="3"/>
      <c r="V680" s="6"/>
      <c r="W680" s="6"/>
      <c r="X680" s="6"/>
      <c r="Y680" s="2"/>
    </row>
    <row r="681" spans="8:25" ht="12.5" x14ac:dyDescent="0.25">
      <c r="H681" s="1"/>
      <c r="L681" s="1"/>
      <c r="R681" s="2"/>
      <c r="S681" s="1"/>
      <c r="U681" s="3"/>
      <c r="V681" s="6"/>
      <c r="W681" s="6"/>
      <c r="X681" s="6"/>
      <c r="Y681" s="2"/>
    </row>
    <row r="682" spans="8:25" ht="12.5" x14ac:dyDescent="0.25">
      <c r="H682" s="1"/>
      <c r="L682" s="1"/>
      <c r="R682" s="2"/>
      <c r="S682" s="1"/>
      <c r="U682" s="3"/>
      <c r="V682" s="6"/>
      <c r="W682" s="6"/>
      <c r="X682" s="6"/>
      <c r="Y682" s="2"/>
    </row>
    <row r="683" spans="8:25" ht="12.5" x14ac:dyDescent="0.25">
      <c r="H683" s="1"/>
      <c r="L683" s="1"/>
      <c r="R683" s="2"/>
      <c r="S683" s="1"/>
      <c r="U683" s="3"/>
      <c r="V683" s="6"/>
      <c r="W683" s="6"/>
      <c r="X683" s="6"/>
      <c r="Y683" s="2"/>
    </row>
    <row r="684" spans="8:25" ht="12.5" x14ac:dyDescent="0.25">
      <c r="H684" s="1"/>
      <c r="L684" s="1"/>
      <c r="R684" s="2"/>
      <c r="S684" s="1"/>
      <c r="U684" s="3"/>
      <c r="V684" s="6"/>
      <c r="W684" s="6"/>
      <c r="X684" s="6"/>
      <c r="Y684" s="2"/>
    </row>
    <row r="685" spans="8:25" ht="12.5" x14ac:dyDescent="0.25">
      <c r="H685" s="1"/>
      <c r="L685" s="1"/>
      <c r="R685" s="2"/>
      <c r="S685" s="1"/>
      <c r="U685" s="3"/>
      <c r="V685" s="6"/>
      <c r="W685" s="6"/>
      <c r="X685" s="6"/>
      <c r="Y685" s="2"/>
    </row>
    <row r="686" spans="8:25" ht="12.5" x14ac:dyDescent="0.25">
      <c r="H686" s="1"/>
      <c r="L686" s="1"/>
      <c r="R686" s="2"/>
      <c r="S686" s="1"/>
      <c r="U686" s="3"/>
      <c r="V686" s="6"/>
      <c r="W686" s="6"/>
      <c r="X686" s="6"/>
      <c r="Y686" s="2"/>
    </row>
    <row r="687" spans="8:25" ht="12.5" x14ac:dyDescent="0.25">
      <c r="H687" s="1"/>
      <c r="L687" s="1"/>
      <c r="R687" s="2"/>
      <c r="S687" s="1"/>
      <c r="U687" s="3"/>
      <c r="V687" s="6"/>
      <c r="W687" s="6"/>
      <c r="X687" s="6"/>
      <c r="Y687" s="2"/>
    </row>
    <row r="688" spans="8:25" ht="12.5" x14ac:dyDescent="0.25">
      <c r="H688" s="1"/>
      <c r="L688" s="1"/>
      <c r="R688" s="2"/>
      <c r="S688" s="1"/>
      <c r="U688" s="3"/>
      <c r="V688" s="6"/>
      <c r="W688" s="6"/>
      <c r="X688" s="6"/>
      <c r="Y688" s="2"/>
    </row>
    <row r="689" spans="8:25" ht="12.5" x14ac:dyDescent="0.25">
      <c r="H689" s="1"/>
      <c r="L689" s="1"/>
      <c r="R689" s="2"/>
      <c r="S689" s="1"/>
      <c r="U689" s="3"/>
      <c r="V689" s="6"/>
      <c r="W689" s="6"/>
      <c r="X689" s="6"/>
      <c r="Y689" s="2"/>
    </row>
    <row r="690" spans="8:25" ht="12.5" x14ac:dyDescent="0.25">
      <c r="H690" s="1"/>
      <c r="L690" s="1"/>
      <c r="R690" s="2"/>
      <c r="S690" s="1"/>
      <c r="U690" s="3"/>
      <c r="V690" s="6"/>
      <c r="W690" s="6"/>
      <c r="X690" s="6"/>
      <c r="Y690" s="2"/>
    </row>
    <row r="691" spans="8:25" ht="12.5" x14ac:dyDescent="0.25">
      <c r="H691" s="1"/>
      <c r="L691" s="1"/>
      <c r="R691" s="2"/>
      <c r="S691" s="1"/>
      <c r="U691" s="3"/>
      <c r="V691" s="6"/>
      <c r="W691" s="6"/>
      <c r="X691" s="6"/>
      <c r="Y691" s="2"/>
    </row>
    <row r="692" spans="8:25" ht="12.5" x14ac:dyDescent="0.25">
      <c r="H692" s="1"/>
      <c r="L692" s="1"/>
      <c r="R692" s="2"/>
      <c r="S692" s="1"/>
      <c r="U692" s="3"/>
      <c r="V692" s="6"/>
      <c r="W692" s="6"/>
      <c r="X692" s="6"/>
      <c r="Y692" s="2"/>
    </row>
    <row r="693" spans="8:25" ht="12.5" x14ac:dyDescent="0.25">
      <c r="H693" s="1"/>
      <c r="L693" s="1"/>
      <c r="R693" s="2"/>
      <c r="S693" s="1"/>
      <c r="U693" s="3"/>
      <c r="V693" s="6"/>
      <c r="W693" s="6"/>
      <c r="X693" s="6"/>
      <c r="Y693" s="2"/>
    </row>
    <row r="694" spans="8:25" ht="12.5" x14ac:dyDescent="0.25">
      <c r="H694" s="1"/>
      <c r="L694" s="1"/>
      <c r="R694" s="2"/>
      <c r="S694" s="1"/>
      <c r="U694" s="3"/>
      <c r="V694" s="6"/>
      <c r="W694" s="6"/>
      <c r="X694" s="6"/>
      <c r="Y694" s="2"/>
    </row>
    <row r="695" spans="8:25" ht="12.5" x14ac:dyDescent="0.25">
      <c r="H695" s="1"/>
      <c r="L695" s="1"/>
      <c r="R695" s="2"/>
      <c r="S695" s="1"/>
      <c r="U695" s="3"/>
      <c r="V695" s="6"/>
      <c r="W695" s="6"/>
      <c r="X695" s="6"/>
      <c r="Y695" s="2"/>
    </row>
    <row r="696" spans="8:25" ht="12.5" x14ac:dyDescent="0.25">
      <c r="H696" s="1"/>
      <c r="L696" s="1"/>
      <c r="R696" s="2"/>
      <c r="S696" s="1"/>
      <c r="U696" s="3"/>
      <c r="V696" s="6"/>
      <c r="W696" s="6"/>
      <c r="X696" s="6"/>
      <c r="Y696" s="2"/>
    </row>
    <row r="697" spans="8:25" ht="12.5" x14ac:dyDescent="0.25">
      <c r="H697" s="1"/>
      <c r="L697" s="1"/>
      <c r="R697" s="2"/>
      <c r="S697" s="1"/>
      <c r="U697" s="3"/>
      <c r="V697" s="6"/>
      <c r="W697" s="6"/>
      <c r="X697" s="6"/>
      <c r="Y697" s="2"/>
    </row>
    <row r="698" spans="8:25" ht="12.5" x14ac:dyDescent="0.25">
      <c r="H698" s="1"/>
      <c r="L698" s="1"/>
      <c r="R698" s="2"/>
      <c r="S698" s="1"/>
      <c r="U698" s="3"/>
      <c r="V698" s="6"/>
      <c r="W698" s="6"/>
      <c r="X698" s="6"/>
      <c r="Y698" s="2"/>
    </row>
    <row r="699" spans="8:25" ht="12.5" x14ac:dyDescent="0.25">
      <c r="H699" s="1"/>
      <c r="L699" s="1"/>
      <c r="R699" s="2"/>
      <c r="S699" s="1"/>
      <c r="U699" s="3"/>
      <c r="V699" s="6"/>
      <c r="W699" s="6"/>
      <c r="X699" s="6"/>
      <c r="Y699" s="2"/>
    </row>
    <row r="700" spans="8:25" ht="12.5" x14ac:dyDescent="0.25">
      <c r="H700" s="1"/>
      <c r="L700" s="1"/>
      <c r="R700" s="2"/>
      <c r="S700" s="1"/>
      <c r="U700" s="3"/>
      <c r="V700" s="6"/>
      <c r="W700" s="6"/>
      <c r="X700" s="6"/>
      <c r="Y700" s="2"/>
    </row>
    <row r="701" spans="8:25" ht="12.5" x14ac:dyDescent="0.25">
      <c r="H701" s="1"/>
      <c r="L701" s="1"/>
      <c r="R701" s="2"/>
      <c r="S701" s="1"/>
      <c r="U701" s="3"/>
      <c r="V701" s="6"/>
      <c r="W701" s="6"/>
      <c r="X701" s="6"/>
      <c r="Y701" s="2"/>
    </row>
    <row r="702" spans="8:25" ht="12.5" x14ac:dyDescent="0.25">
      <c r="H702" s="1"/>
      <c r="L702" s="1"/>
      <c r="R702" s="2"/>
      <c r="S702" s="1"/>
      <c r="U702" s="3"/>
      <c r="V702" s="6"/>
      <c r="W702" s="6"/>
      <c r="X702" s="6"/>
      <c r="Y702" s="2"/>
    </row>
    <row r="703" spans="8:25" ht="12.5" x14ac:dyDescent="0.25">
      <c r="H703" s="1"/>
      <c r="L703" s="1"/>
      <c r="R703" s="2"/>
      <c r="S703" s="1"/>
      <c r="U703" s="3"/>
      <c r="V703" s="6"/>
      <c r="W703" s="6"/>
      <c r="X703" s="6"/>
      <c r="Y703" s="2"/>
    </row>
    <row r="704" spans="8:25" ht="12.5" x14ac:dyDescent="0.25">
      <c r="H704" s="1"/>
      <c r="L704" s="1"/>
      <c r="R704" s="2"/>
      <c r="S704" s="1"/>
      <c r="U704" s="3"/>
      <c r="V704" s="6"/>
      <c r="W704" s="6"/>
      <c r="X704" s="6"/>
      <c r="Y704" s="2"/>
    </row>
    <row r="705" spans="8:25" ht="12.5" x14ac:dyDescent="0.25">
      <c r="H705" s="1"/>
      <c r="L705" s="1"/>
      <c r="R705" s="2"/>
      <c r="S705" s="1"/>
      <c r="U705" s="3"/>
      <c r="V705" s="6"/>
      <c r="W705" s="6"/>
      <c r="X705" s="6"/>
      <c r="Y705" s="2"/>
    </row>
    <row r="706" spans="8:25" ht="12.5" x14ac:dyDescent="0.25">
      <c r="H706" s="1"/>
      <c r="L706" s="1"/>
      <c r="R706" s="2"/>
      <c r="S706" s="1"/>
      <c r="U706" s="3"/>
      <c r="V706" s="6"/>
      <c r="W706" s="6"/>
      <c r="X706" s="6"/>
      <c r="Y706" s="2"/>
    </row>
    <row r="707" spans="8:25" ht="12.5" x14ac:dyDescent="0.25">
      <c r="H707" s="1"/>
      <c r="L707" s="1"/>
      <c r="R707" s="2"/>
      <c r="S707" s="1"/>
      <c r="U707" s="3"/>
      <c r="V707" s="6"/>
      <c r="W707" s="6"/>
      <c r="X707" s="6"/>
      <c r="Y707" s="2"/>
    </row>
    <row r="708" spans="8:25" ht="12.5" x14ac:dyDescent="0.25">
      <c r="H708" s="1"/>
      <c r="L708" s="1"/>
      <c r="R708" s="2"/>
      <c r="S708" s="1"/>
      <c r="U708" s="3"/>
      <c r="V708" s="6"/>
      <c r="W708" s="6"/>
      <c r="X708" s="6"/>
      <c r="Y708" s="2"/>
    </row>
    <row r="709" spans="8:25" ht="12.5" x14ac:dyDescent="0.25">
      <c r="H709" s="1"/>
      <c r="L709" s="1"/>
      <c r="R709" s="2"/>
      <c r="S709" s="1"/>
      <c r="U709" s="3"/>
      <c r="V709" s="6"/>
      <c r="W709" s="6"/>
      <c r="X709" s="6"/>
      <c r="Y709" s="2"/>
    </row>
    <row r="710" spans="8:25" ht="12.5" x14ac:dyDescent="0.25">
      <c r="H710" s="1"/>
      <c r="L710" s="1"/>
      <c r="R710" s="2"/>
      <c r="S710" s="1"/>
      <c r="U710" s="3"/>
      <c r="V710" s="6"/>
      <c r="W710" s="6"/>
      <c r="X710" s="6"/>
      <c r="Y710" s="2"/>
    </row>
    <row r="711" spans="8:25" ht="12.5" x14ac:dyDescent="0.25">
      <c r="H711" s="1"/>
      <c r="L711" s="1"/>
      <c r="R711" s="2"/>
      <c r="S711" s="1"/>
      <c r="U711" s="3"/>
      <c r="V711" s="6"/>
      <c r="W711" s="6"/>
      <c r="X711" s="6"/>
      <c r="Y711" s="2"/>
    </row>
    <row r="712" spans="8:25" ht="12.5" x14ac:dyDescent="0.25">
      <c r="H712" s="1"/>
      <c r="L712" s="1"/>
      <c r="R712" s="2"/>
      <c r="S712" s="1"/>
      <c r="U712" s="3"/>
      <c r="V712" s="6"/>
      <c r="W712" s="6"/>
      <c r="X712" s="6"/>
      <c r="Y712" s="2"/>
    </row>
    <row r="713" spans="8:25" ht="12.5" x14ac:dyDescent="0.25">
      <c r="H713" s="1"/>
      <c r="L713" s="1"/>
      <c r="R713" s="2"/>
      <c r="S713" s="1"/>
      <c r="U713" s="3"/>
      <c r="V713" s="6"/>
      <c r="W713" s="6"/>
      <c r="X713" s="6"/>
      <c r="Y713" s="2"/>
    </row>
    <row r="714" spans="8:25" ht="12.5" x14ac:dyDescent="0.25">
      <c r="H714" s="1"/>
      <c r="L714" s="1"/>
      <c r="R714" s="2"/>
      <c r="S714" s="1"/>
      <c r="U714" s="3"/>
      <c r="V714" s="6"/>
      <c r="W714" s="6"/>
      <c r="X714" s="6"/>
      <c r="Y714" s="2"/>
    </row>
    <row r="715" spans="8:25" ht="12.5" x14ac:dyDescent="0.25">
      <c r="H715" s="1"/>
      <c r="L715" s="1"/>
      <c r="R715" s="2"/>
      <c r="S715" s="1"/>
      <c r="U715" s="3"/>
      <c r="V715" s="6"/>
      <c r="W715" s="6"/>
      <c r="X715" s="6"/>
      <c r="Y715" s="2"/>
    </row>
    <row r="716" spans="8:25" ht="12.5" x14ac:dyDescent="0.25">
      <c r="H716" s="1"/>
      <c r="L716" s="1"/>
      <c r="R716" s="2"/>
      <c r="S716" s="1"/>
      <c r="U716" s="3"/>
      <c r="V716" s="6"/>
      <c r="W716" s="6"/>
      <c r="X716" s="6"/>
      <c r="Y716" s="2"/>
    </row>
    <row r="717" spans="8:25" ht="12.5" x14ac:dyDescent="0.25">
      <c r="H717" s="1"/>
      <c r="L717" s="1"/>
      <c r="R717" s="2"/>
      <c r="S717" s="1"/>
      <c r="U717" s="3"/>
      <c r="V717" s="6"/>
      <c r="W717" s="6"/>
      <c r="X717" s="6"/>
      <c r="Y717" s="2"/>
    </row>
    <row r="718" spans="8:25" ht="12.5" x14ac:dyDescent="0.25">
      <c r="H718" s="1"/>
      <c r="L718" s="1"/>
      <c r="R718" s="2"/>
      <c r="S718" s="1"/>
      <c r="U718" s="3"/>
      <c r="V718" s="6"/>
      <c r="W718" s="6"/>
      <c r="X718" s="6"/>
      <c r="Y718" s="2"/>
    </row>
    <row r="719" spans="8:25" ht="12.5" x14ac:dyDescent="0.25">
      <c r="H719" s="1"/>
      <c r="L719" s="1"/>
      <c r="R719" s="2"/>
      <c r="S719" s="1"/>
      <c r="U719" s="3"/>
      <c r="V719" s="6"/>
      <c r="W719" s="6"/>
      <c r="X719" s="6"/>
      <c r="Y719" s="2"/>
    </row>
    <row r="720" spans="8:25" ht="12.5" x14ac:dyDescent="0.25">
      <c r="H720" s="1"/>
      <c r="L720" s="1"/>
      <c r="R720" s="2"/>
      <c r="S720" s="1"/>
      <c r="U720" s="3"/>
      <c r="V720" s="6"/>
      <c r="W720" s="6"/>
      <c r="X720" s="6"/>
      <c r="Y720" s="2"/>
    </row>
    <row r="721" spans="8:25" ht="12.5" x14ac:dyDescent="0.25">
      <c r="H721" s="1"/>
      <c r="L721" s="1"/>
      <c r="R721" s="2"/>
      <c r="S721" s="1"/>
      <c r="U721" s="3"/>
      <c r="V721" s="6"/>
      <c r="W721" s="6"/>
      <c r="X721" s="6"/>
      <c r="Y721" s="2"/>
    </row>
    <row r="722" spans="8:25" ht="12.5" x14ac:dyDescent="0.25">
      <c r="H722" s="1"/>
      <c r="L722" s="1"/>
      <c r="R722" s="2"/>
      <c r="S722" s="1"/>
      <c r="U722" s="3"/>
      <c r="V722" s="6"/>
      <c r="W722" s="6"/>
      <c r="X722" s="6"/>
      <c r="Y722" s="2"/>
    </row>
    <row r="723" spans="8:25" ht="12.5" x14ac:dyDescent="0.25">
      <c r="H723" s="1"/>
      <c r="L723" s="1"/>
      <c r="R723" s="2"/>
      <c r="S723" s="1"/>
      <c r="U723" s="3"/>
      <c r="V723" s="6"/>
      <c r="W723" s="6"/>
      <c r="X723" s="6"/>
      <c r="Y723" s="2"/>
    </row>
    <row r="724" spans="8:25" ht="12.5" x14ac:dyDescent="0.25">
      <c r="H724" s="1"/>
      <c r="L724" s="1"/>
      <c r="R724" s="2"/>
      <c r="S724" s="1"/>
      <c r="U724" s="3"/>
      <c r="V724" s="6"/>
      <c r="W724" s="6"/>
      <c r="X724" s="6"/>
      <c r="Y724" s="2"/>
    </row>
    <row r="725" spans="8:25" ht="12.5" x14ac:dyDescent="0.25">
      <c r="H725" s="1"/>
      <c r="L725" s="1"/>
      <c r="R725" s="2"/>
      <c r="S725" s="1"/>
      <c r="U725" s="3"/>
      <c r="V725" s="6"/>
      <c r="W725" s="6"/>
      <c r="X725" s="6"/>
      <c r="Y725" s="2"/>
    </row>
    <row r="726" spans="8:25" ht="12.5" x14ac:dyDescent="0.25">
      <c r="H726" s="1"/>
      <c r="L726" s="1"/>
      <c r="R726" s="2"/>
      <c r="S726" s="1"/>
      <c r="U726" s="3"/>
      <c r="V726" s="6"/>
      <c r="W726" s="6"/>
      <c r="X726" s="6"/>
      <c r="Y726" s="2"/>
    </row>
    <row r="727" spans="8:25" ht="12.5" x14ac:dyDescent="0.25">
      <c r="H727" s="1"/>
      <c r="L727" s="1"/>
      <c r="R727" s="2"/>
      <c r="S727" s="1"/>
      <c r="U727" s="3"/>
      <c r="V727" s="6"/>
      <c r="W727" s="6"/>
      <c r="X727" s="6"/>
      <c r="Y727" s="2"/>
    </row>
    <row r="728" spans="8:25" ht="12.5" x14ac:dyDescent="0.25">
      <c r="H728" s="1"/>
      <c r="L728" s="1"/>
      <c r="R728" s="2"/>
      <c r="S728" s="1"/>
      <c r="U728" s="3"/>
      <c r="V728" s="6"/>
      <c r="W728" s="6"/>
      <c r="X728" s="6"/>
      <c r="Y728" s="2"/>
    </row>
    <row r="729" spans="8:25" ht="12.5" x14ac:dyDescent="0.25">
      <c r="H729" s="1"/>
      <c r="L729" s="1"/>
      <c r="R729" s="2"/>
      <c r="S729" s="1"/>
      <c r="U729" s="3"/>
      <c r="V729" s="6"/>
      <c r="W729" s="6"/>
      <c r="X729" s="6"/>
      <c r="Y729" s="2"/>
    </row>
    <row r="730" spans="8:25" ht="12.5" x14ac:dyDescent="0.25">
      <c r="H730" s="1"/>
      <c r="L730" s="1"/>
      <c r="R730" s="2"/>
      <c r="S730" s="1"/>
      <c r="U730" s="3"/>
      <c r="V730" s="6"/>
      <c r="W730" s="6"/>
      <c r="X730" s="6"/>
      <c r="Y730" s="2"/>
    </row>
    <row r="731" spans="8:25" ht="12.5" x14ac:dyDescent="0.25">
      <c r="H731" s="1"/>
      <c r="L731" s="1"/>
      <c r="R731" s="2"/>
      <c r="S731" s="1"/>
      <c r="U731" s="3"/>
      <c r="V731" s="6"/>
      <c r="W731" s="6"/>
      <c r="X731" s="6"/>
      <c r="Y731" s="2"/>
    </row>
    <row r="732" spans="8:25" ht="12.5" x14ac:dyDescent="0.25">
      <c r="H732" s="1"/>
      <c r="L732" s="1"/>
      <c r="R732" s="2"/>
      <c r="S732" s="1"/>
      <c r="U732" s="3"/>
      <c r="V732" s="6"/>
      <c r="W732" s="6"/>
      <c r="X732" s="6"/>
      <c r="Y732" s="2"/>
    </row>
    <row r="733" spans="8:25" ht="12.5" x14ac:dyDescent="0.25">
      <c r="H733" s="1"/>
      <c r="L733" s="1"/>
      <c r="R733" s="2"/>
      <c r="S733" s="1"/>
      <c r="U733" s="3"/>
      <c r="V733" s="6"/>
      <c r="W733" s="6"/>
      <c r="X733" s="6"/>
      <c r="Y733" s="2"/>
    </row>
    <row r="734" spans="8:25" ht="12.5" x14ac:dyDescent="0.25">
      <c r="H734" s="1"/>
      <c r="L734" s="1"/>
      <c r="R734" s="2"/>
      <c r="S734" s="1"/>
      <c r="U734" s="3"/>
      <c r="V734" s="6"/>
      <c r="W734" s="6"/>
      <c r="X734" s="6"/>
      <c r="Y734" s="2"/>
    </row>
    <row r="735" spans="8:25" ht="12.5" x14ac:dyDescent="0.25">
      <c r="H735" s="1"/>
      <c r="L735" s="1"/>
      <c r="R735" s="2"/>
      <c r="S735" s="1"/>
      <c r="U735" s="3"/>
      <c r="V735" s="6"/>
      <c r="W735" s="6"/>
      <c r="X735" s="6"/>
      <c r="Y735" s="2"/>
    </row>
    <row r="736" spans="8:25" ht="12.5" x14ac:dyDescent="0.25">
      <c r="H736" s="1"/>
      <c r="L736" s="1"/>
      <c r="R736" s="2"/>
      <c r="S736" s="1"/>
      <c r="U736" s="3"/>
      <c r="V736" s="6"/>
      <c r="W736" s="6"/>
      <c r="X736" s="6"/>
      <c r="Y736" s="2"/>
    </row>
    <row r="737" spans="8:25" ht="12.5" x14ac:dyDescent="0.25">
      <c r="H737" s="1"/>
      <c r="L737" s="1"/>
      <c r="R737" s="2"/>
      <c r="S737" s="1"/>
      <c r="U737" s="3"/>
      <c r="V737" s="6"/>
      <c r="W737" s="6"/>
      <c r="X737" s="6"/>
      <c r="Y737" s="2"/>
    </row>
    <row r="738" spans="8:25" ht="12.5" x14ac:dyDescent="0.25">
      <c r="H738" s="1"/>
      <c r="L738" s="1"/>
      <c r="R738" s="2"/>
      <c r="S738" s="1"/>
      <c r="U738" s="3"/>
      <c r="V738" s="6"/>
      <c r="W738" s="6"/>
      <c r="X738" s="6"/>
      <c r="Y738" s="2"/>
    </row>
    <row r="739" spans="8:25" ht="12.5" x14ac:dyDescent="0.25">
      <c r="H739" s="1"/>
      <c r="L739" s="1"/>
      <c r="R739" s="2"/>
      <c r="S739" s="1"/>
      <c r="U739" s="3"/>
      <c r="V739" s="6"/>
      <c r="W739" s="6"/>
      <c r="X739" s="6"/>
      <c r="Y739" s="2"/>
    </row>
    <row r="740" spans="8:25" ht="12.5" x14ac:dyDescent="0.25">
      <c r="H740" s="1"/>
      <c r="L740" s="1"/>
      <c r="R740" s="2"/>
      <c r="S740" s="1"/>
      <c r="U740" s="3"/>
      <c r="V740" s="6"/>
      <c r="W740" s="6"/>
      <c r="X740" s="6"/>
      <c r="Y740" s="2"/>
    </row>
    <row r="741" spans="8:25" ht="12.5" x14ac:dyDescent="0.25">
      <c r="H741" s="1"/>
      <c r="L741" s="1"/>
      <c r="R741" s="2"/>
      <c r="S741" s="1"/>
      <c r="U741" s="3"/>
      <c r="V741" s="6"/>
      <c r="W741" s="6"/>
      <c r="X741" s="6"/>
      <c r="Y741" s="2"/>
    </row>
    <row r="742" spans="8:25" ht="12.5" x14ac:dyDescent="0.25">
      <c r="H742" s="1"/>
      <c r="L742" s="1"/>
      <c r="R742" s="2"/>
      <c r="S742" s="1"/>
      <c r="U742" s="3"/>
      <c r="V742" s="6"/>
      <c r="W742" s="6"/>
      <c r="X742" s="6"/>
      <c r="Y742" s="2"/>
    </row>
    <row r="743" spans="8:25" ht="12.5" x14ac:dyDescent="0.25">
      <c r="H743" s="1"/>
      <c r="L743" s="1"/>
      <c r="R743" s="2"/>
      <c r="S743" s="1"/>
      <c r="U743" s="3"/>
      <c r="V743" s="6"/>
      <c r="W743" s="6"/>
      <c r="X743" s="6"/>
      <c r="Y743" s="2"/>
    </row>
    <row r="744" spans="8:25" ht="12.5" x14ac:dyDescent="0.25">
      <c r="H744" s="1"/>
      <c r="L744" s="1"/>
      <c r="R744" s="2"/>
      <c r="S744" s="1"/>
      <c r="U744" s="3"/>
      <c r="V744" s="6"/>
      <c r="W744" s="6"/>
      <c r="X744" s="6"/>
      <c r="Y744" s="2"/>
    </row>
    <row r="745" spans="8:25" ht="12.5" x14ac:dyDescent="0.25">
      <c r="H745" s="1"/>
      <c r="L745" s="1"/>
      <c r="R745" s="2"/>
      <c r="S745" s="1"/>
      <c r="U745" s="3"/>
      <c r="V745" s="6"/>
      <c r="W745" s="6"/>
      <c r="X745" s="6"/>
      <c r="Y745" s="2"/>
    </row>
    <row r="746" spans="8:25" ht="12.5" x14ac:dyDescent="0.25">
      <c r="H746" s="1"/>
      <c r="L746" s="1"/>
      <c r="R746" s="2"/>
      <c r="S746" s="1"/>
      <c r="U746" s="3"/>
      <c r="V746" s="6"/>
      <c r="W746" s="6"/>
      <c r="X746" s="6"/>
      <c r="Y746" s="2"/>
    </row>
    <row r="747" spans="8:25" ht="12.5" x14ac:dyDescent="0.25">
      <c r="H747" s="1"/>
      <c r="L747" s="1"/>
      <c r="R747" s="2"/>
      <c r="S747" s="1"/>
      <c r="U747" s="3"/>
      <c r="V747" s="6"/>
      <c r="W747" s="6"/>
      <c r="X747" s="6"/>
      <c r="Y747" s="2"/>
    </row>
    <row r="748" spans="8:25" ht="12.5" x14ac:dyDescent="0.25">
      <c r="H748" s="1"/>
      <c r="L748" s="1"/>
      <c r="R748" s="2"/>
      <c r="S748" s="1"/>
      <c r="U748" s="3"/>
      <c r="V748" s="6"/>
      <c r="W748" s="6"/>
      <c r="X748" s="6"/>
      <c r="Y748" s="2"/>
    </row>
    <row r="749" spans="8:25" ht="12.5" x14ac:dyDescent="0.25">
      <c r="H749" s="1"/>
      <c r="L749" s="1"/>
      <c r="R749" s="2"/>
      <c r="S749" s="1"/>
      <c r="U749" s="3"/>
      <c r="V749" s="6"/>
      <c r="W749" s="6"/>
      <c r="X749" s="6"/>
      <c r="Y749" s="2"/>
    </row>
    <row r="750" spans="8:25" ht="12.5" x14ac:dyDescent="0.25">
      <c r="H750" s="1"/>
      <c r="L750" s="1"/>
      <c r="R750" s="2"/>
      <c r="S750" s="1"/>
      <c r="U750" s="3"/>
      <c r="V750" s="6"/>
      <c r="W750" s="6"/>
      <c r="X750" s="6"/>
      <c r="Y750" s="2"/>
    </row>
    <row r="751" spans="8:25" ht="12.5" x14ac:dyDescent="0.25">
      <c r="H751" s="1"/>
      <c r="L751" s="1"/>
      <c r="R751" s="2"/>
      <c r="S751" s="1"/>
      <c r="U751" s="3"/>
      <c r="V751" s="6"/>
      <c r="W751" s="6"/>
      <c r="X751" s="6"/>
      <c r="Y751" s="2"/>
    </row>
    <row r="752" spans="8:25" ht="12.5" x14ac:dyDescent="0.25">
      <c r="H752" s="1"/>
      <c r="L752" s="1"/>
      <c r="R752" s="2"/>
      <c r="S752" s="1"/>
      <c r="U752" s="3"/>
      <c r="V752" s="6"/>
      <c r="W752" s="6"/>
      <c r="X752" s="6"/>
      <c r="Y752" s="2"/>
    </row>
    <row r="753" spans="8:25" ht="12.5" x14ac:dyDescent="0.25">
      <c r="H753" s="1"/>
      <c r="L753" s="1"/>
      <c r="R753" s="2"/>
      <c r="S753" s="1"/>
      <c r="U753" s="3"/>
      <c r="V753" s="6"/>
      <c r="W753" s="6"/>
      <c r="X753" s="6"/>
      <c r="Y753" s="2"/>
    </row>
    <row r="754" spans="8:25" ht="12.5" x14ac:dyDescent="0.25">
      <c r="H754" s="1"/>
      <c r="L754" s="1"/>
      <c r="R754" s="2"/>
      <c r="S754" s="1"/>
      <c r="U754" s="3"/>
      <c r="V754" s="6"/>
      <c r="W754" s="6"/>
      <c r="X754" s="6"/>
      <c r="Y754" s="2"/>
    </row>
    <row r="755" spans="8:25" ht="12.5" x14ac:dyDescent="0.25">
      <c r="H755" s="1"/>
      <c r="L755" s="1"/>
      <c r="R755" s="2"/>
      <c r="S755" s="1"/>
      <c r="U755" s="3"/>
      <c r="V755" s="6"/>
      <c r="W755" s="6"/>
      <c r="X755" s="6"/>
      <c r="Y755" s="2"/>
    </row>
    <row r="756" spans="8:25" ht="12.5" x14ac:dyDescent="0.25">
      <c r="H756" s="1"/>
      <c r="L756" s="1"/>
      <c r="R756" s="2"/>
      <c r="S756" s="1"/>
      <c r="U756" s="3"/>
      <c r="V756" s="6"/>
      <c r="W756" s="6"/>
      <c r="X756" s="6"/>
      <c r="Y756" s="2"/>
    </row>
    <row r="757" spans="8:25" ht="12.5" x14ac:dyDescent="0.25">
      <c r="H757" s="1"/>
      <c r="L757" s="1"/>
      <c r="R757" s="2"/>
      <c r="S757" s="1"/>
      <c r="U757" s="3"/>
      <c r="V757" s="6"/>
      <c r="W757" s="6"/>
      <c r="X757" s="6"/>
      <c r="Y757" s="2"/>
    </row>
    <row r="758" spans="8:25" ht="12.5" x14ac:dyDescent="0.25">
      <c r="H758" s="1"/>
      <c r="L758" s="1"/>
      <c r="R758" s="2"/>
      <c r="S758" s="1"/>
      <c r="U758" s="3"/>
      <c r="V758" s="6"/>
      <c r="W758" s="6"/>
      <c r="X758" s="6"/>
      <c r="Y758" s="2"/>
    </row>
    <row r="759" spans="8:25" ht="12.5" x14ac:dyDescent="0.25">
      <c r="H759" s="1"/>
      <c r="L759" s="1"/>
      <c r="R759" s="2"/>
      <c r="S759" s="1"/>
      <c r="U759" s="3"/>
      <c r="V759" s="6"/>
      <c r="W759" s="6"/>
      <c r="X759" s="6"/>
      <c r="Y759" s="2"/>
    </row>
    <row r="760" spans="8:25" ht="12.5" x14ac:dyDescent="0.25">
      <c r="H760" s="1"/>
      <c r="L760" s="1"/>
      <c r="R760" s="2"/>
      <c r="S760" s="1"/>
      <c r="U760" s="3"/>
      <c r="V760" s="6"/>
      <c r="W760" s="6"/>
      <c r="X760" s="6"/>
      <c r="Y760" s="2"/>
    </row>
    <row r="761" spans="8:25" ht="12.5" x14ac:dyDescent="0.25">
      <c r="H761" s="1"/>
      <c r="L761" s="1"/>
      <c r="R761" s="2"/>
      <c r="S761" s="1"/>
      <c r="U761" s="3"/>
      <c r="V761" s="6"/>
      <c r="W761" s="6"/>
      <c r="X761" s="6"/>
      <c r="Y761" s="2"/>
    </row>
    <row r="762" spans="8:25" ht="12.5" x14ac:dyDescent="0.25">
      <c r="H762" s="1"/>
      <c r="L762" s="1"/>
      <c r="R762" s="2"/>
      <c r="S762" s="1"/>
      <c r="U762" s="3"/>
      <c r="V762" s="6"/>
      <c r="W762" s="6"/>
      <c r="X762" s="6"/>
      <c r="Y762" s="2"/>
    </row>
    <row r="763" spans="8:25" ht="12.5" x14ac:dyDescent="0.25">
      <c r="H763" s="1"/>
      <c r="L763" s="1"/>
      <c r="R763" s="2"/>
      <c r="S763" s="1"/>
      <c r="U763" s="3"/>
      <c r="V763" s="6"/>
      <c r="W763" s="6"/>
      <c r="X763" s="6"/>
      <c r="Y763" s="2"/>
    </row>
    <row r="764" spans="8:25" ht="12.5" x14ac:dyDescent="0.25">
      <c r="H764" s="1"/>
      <c r="L764" s="1"/>
      <c r="R764" s="2"/>
      <c r="S764" s="1"/>
      <c r="U764" s="3"/>
      <c r="V764" s="6"/>
      <c r="W764" s="6"/>
      <c r="X764" s="6"/>
      <c r="Y764" s="2"/>
    </row>
    <row r="765" spans="8:25" ht="12.5" x14ac:dyDescent="0.25">
      <c r="H765" s="1"/>
      <c r="L765" s="1"/>
      <c r="R765" s="2"/>
      <c r="S765" s="1"/>
      <c r="U765" s="3"/>
      <c r="V765" s="6"/>
      <c r="W765" s="6"/>
      <c r="X765" s="6"/>
      <c r="Y765" s="2"/>
    </row>
    <row r="766" spans="8:25" ht="12.5" x14ac:dyDescent="0.25">
      <c r="H766" s="1"/>
      <c r="L766" s="1"/>
      <c r="R766" s="2"/>
      <c r="S766" s="1"/>
      <c r="U766" s="3"/>
      <c r="V766" s="6"/>
      <c r="W766" s="6"/>
      <c r="X766" s="6"/>
      <c r="Y766" s="2"/>
    </row>
    <row r="767" spans="8:25" ht="12.5" x14ac:dyDescent="0.25">
      <c r="H767" s="1"/>
      <c r="L767" s="1"/>
      <c r="R767" s="2"/>
      <c r="S767" s="1"/>
      <c r="U767" s="3"/>
      <c r="V767" s="6"/>
      <c r="W767" s="6"/>
      <c r="X767" s="6"/>
      <c r="Y767" s="2"/>
    </row>
    <row r="768" spans="8:25" ht="12.5" x14ac:dyDescent="0.25">
      <c r="H768" s="1"/>
      <c r="L768" s="1"/>
      <c r="R768" s="2"/>
      <c r="S768" s="1"/>
      <c r="U768" s="3"/>
      <c r="V768" s="6"/>
      <c r="W768" s="6"/>
      <c r="X768" s="6"/>
      <c r="Y768" s="2"/>
    </row>
    <row r="769" spans="8:25" ht="12.5" x14ac:dyDescent="0.25">
      <c r="H769" s="1"/>
      <c r="L769" s="1"/>
      <c r="R769" s="2"/>
      <c r="S769" s="1"/>
      <c r="U769" s="3"/>
      <c r="V769" s="6"/>
      <c r="W769" s="6"/>
      <c r="X769" s="6"/>
      <c r="Y769" s="2"/>
    </row>
    <row r="770" spans="8:25" ht="12.5" x14ac:dyDescent="0.25">
      <c r="H770" s="1"/>
      <c r="L770" s="1"/>
      <c r="R770" s="2"/>
      <c r="S770" s="1"/>
      <c r="U770" s="3"/>
      <c r="V770" s="6"/>
      <c r="W770" s="6"/>
      <c r="X770" s="6"/>
      <c r="Y770" s="2"/>
    </row>
    <row r="771" spans="8:25" ht="12.5" x14ac:dyDescent="0.25">
      <c r="H771" s="1"/>
      <c r="L771" s="1"/>
      <c r="R771" s="2"/>
      <c r="S771" s="1"/>
      <c r="U771" s="3"/>
      <c r="V771" s="6"/>
      <c r="W771" s="6"/>
      <c r="X771" s="6"/>
      <c r="Y771" s="2"/>
    </row>
    <row r="772" spans="8:25" ht="12.5" x14ac:dyDescent="0.25">
      <c r="H772" s="1"/>
      <c r="L772" s="1"/>
      <c r="R772" s="2"/>
      <c r="S772" s="1"/>
      <c r="U772" s="3"/>
      <c r="V772" s="6"/>
      <c r="W772" s="6"/>
      <c r="X772" s="6"/>
      <c r="Y772" s="2"/>
    </row>
    <row r="773" spans="8:25" ht="12.5" x14ac:dyDescent="0.25">
      <c r="H773" s="1"/>
      <c r="L773" s="1"/>
      <c r="R773" s="2"/>
      <c r="S773" s="1"/>
      <c r="U773" s="3"/>
      <c r="V773" s="6"/>
      <c r="W773" s="6"/>
      <c r="X773" s="6"/>
      <c r="Y773" s="2"/>
    </row>
    <row r="774" spans="8:25" ht="12.5" x14ac:dyDescent="0.25">
      <c r="H774" s="1"/>
      <c r="L774" s="1"/>
      <c r="R774" s="2"/>
      <c r="S774" s="1"/>
      <c r="U774" s="3"/>
      <c r="V774" s="6"/>
      <c r="W774" s="6"/>
      <c r="X774" s="6"/>
      <c r="Y774" s="2"/>
    </row>
    <row r="775" spans="8:25" ht="12.5" x14ac:dyDescent="0.25">
      <c r="H775" s="1"/>
      <c r="L775" s="1"/>
      <c r="R775" s="2"/>
      <c r="S775" s="1"/>
      <c r="U775" s="3"/>
      <c r="V775" s="6"/>
      <c r="W775" s="6"/>
      <c r="X775" s="6"/>
      <c r="Y775" s="2"/>
    </row>
    <row r="776" spans="8:25" ht="12.5" x14ac:dyDescent="0.25">
      <c r="H776" s="1"/>
      <c r="L776" s="1"/>
      <c r="R776" s="2"/>
      <c r="S776" s="1"/>
      <c r="U776" s="3"/>
      <c r="V776" s="6"/>
      <c r="W776" s="6"/>
      <c r="X776" s="6"/>
      <c r="Y776" s="2"/>
    </row>
    <row r="777" spans="8:25" ht="12.5" x14ac:dyDescent="0.25">
      <c r="H777" s="1"/>
      <c r="L777" s="1"/>
      <c r="R777" s="2"/>
      <c r="S777" s="1"/>
      <c r="U777" s="3"/>
      <c r="V777" s="6"/>
      <c r="W777" s="6"/>
      <c r="X777" s="6"/>
      <c r="Y777" s="2"/>
    </row>
    <row r="778" spans="8:25" ht="12.5" x14ac:dyDescent="0.25">
      <c r="H778" s="1"/>
      <c r="L778" s="1"/>
      <c r="R778" s="2"/>
      <c r="S778" s="1"/>
      <c r="U778" s="3"/>
      <c r="V778" s="6"/>
      <c r="W778" s="6"/>
      <c r="X778" s="6"/>
      <c r="Y778" s="2"/>
    </row>
    <row r="779" spans="8:25" ht="12.5" x14ac:dyDescent="0.25">
      <c r="H779" s="1"/>
      <c r="L779" s="1"/>
      <c r="R779" s="2"/>
      <c r="S779" s="1"/>
      <c r="U779" s="3"/>
      <c r="V779" s="6"/>
      <c r="W779" s="6"/>
      <c r="X779" s="6"/>
      <c r="Y779" s="2"/>
    </row>
    <row r="780" spans="8:25" ht="12.5" x14ac:dyDescent="0.25">
      <c r="H780" s="1"/>
      <c r="L780" s="1"/>
      <c r="R780" s="2"/>
      <c r="S780" s="1"/>
      <c r="U780" s="3"/>
      <c r="V780" s="6"/>
      <c r="W780" s="6"/>
      <c r="X780" s="6"/>
      <c r="Y780" s="2"/>
    </row>
    <row r="781" spans="8:25" ht="12.5" x14ac:dyDescent="0.25">
      <c r="H781" s="1"/>
      <c r="L781" s="1"/>
      <c r="R781" s="2"/>
      <c r="S781" s="1"/>
      <c r="U781" s="3"/>
      <c r="V781" s="6"/>
      <c r="W781" s="6"/>
      <c r="X781" s="6"/>
      <c r="Y781" s="2"/>
    </row>
    <row r="782" spans="8:25" ht="12.5" x14ac:dyDescent="0.25">
      <c r="H782" s="1"/>
      <c r="L782" s="1"/>
      <c r="R782" s="2"/>
      <c r="S782" s="1"/>
      <c r="U782" s="3"/>
      <c r="V782" s="6"/>
      <c r="W782" s="6"/>
      <c r="X782" s="6"/>
      <c r="Y782" s="2"/>
    </row>
    <row r="783" spans="8:25" ht="12.5" x14ac:dyDescent="0.25">
      <c r="H783" s="1"/>
      <c r="L783" s="1"/>
      <c r="R783" s="2"/>
      <c r="S783" s="1"/>
      <c r="U783" s="3"/>
      <c r="V783" s="6"/>
      <c r="W783" s="6"/>
      <c r="X783" s="6"/>
      <c r="Y783" s="2"/>
    </row>
    <row r="784" spans="8:25" ht="12.5" x14ac:dyDescent="0.25">
      <c r="H784" s="1"/>
      <c r="L784" s="1"/>
      <c r="R784" s="2"/>
      <c r="S784" s="1"/>
      <c r="U784" s="3"/>
      <c r="V784" s="6"/>
      <c r="W784" s="6"/>
      <c r="X784" s="6"/>
      <c r="Y784" s="2"/>
    </row>
    <row r="785" spans="8:25" ht="12.5" x14ac:dyDescent="0.25">
      <c r="H785" s="1"/>
      <c r="L785" s="1"/>
      <c r="R785" s="2"/>
      <c r="S785" s="1"/>
      <c r="U785" s="3"/>
      <c r="V785" s="6"/>
      <c r="W785" s="6"/>
      <c r="X785" s="6"/>
      <c r="Y785" s="2"/>
    </row>
    <row r="786" spans="8:25" ht="12.5" x14ac:dyDescent="0.25">
      <c r="H786" s="1"/>
      <c r="L786" s="1"/>
      <c r="R786" s="2"/>
      <c r="S786" s="1"/>
      <c r="U786" s="3"/>
      <c r="V786" s="6"/>
      <c r="W786" s="6"/>
      <c r="X786" s="6"/>
      <c r="Y786" s="2"/>
    </row>
    <row r="787" spans="8:25" ht="12.5" x14ac:dyDescent="0.25">
      <c r="H787" s="1"/>
      <c r="L787" s="1"/>
      <c r="R787" s="2"/>
      <c r="S787" s="1"/>
      <c r="U787" s="3"/>
      <c r="V787" s="6"/>
      <c r="W787" s="6"/>
      <c r="X787" s="6"/>
      <c r="Y787" s="2"/>
    </row>
    <row r="788" spans="8:25" ht="12.5" x14ac:dyDescent="0.25">
      <c r="H788" s="1"/>
      <c r="L788" s="1"/>
      <c r="R788" s="2"/>
      <c r="S788" s="1"/>
      <c r="U788" s="3"/>
      <c r="V788" s="6"/>
      <c r="W788" s="6"/>
      <c r="X788" s="6"/>
      <c r="Y788" s="2"/>
    </row>
    <row r="789" spans="8:25" ht="12.5" x14ac:dyDescent="0.25">
      <c r="H789" s="1"/>
      <c r="L789" s="1"/>
      <c r="R789" s="2"/>
      <c r="S789" s="1"/>
      <c r="U789" s="3"/>
      <c r="V789" s="6"/>
      <c r="W789" s="6"/>
      <c r="X789" s="6"/>
      <c r="Y789" s="2"/>
    </row>
    <row r="790" spans="8:25" ht="12.5" x14ac:dyDescent="0.25">
      <c r="H790" s="1"/>
      <c r="L790" s="1"/>
      <c r="R790" s="2"/>
      <c r="S790" s="1"/>
      <c r="U790" s="3"/>
      <c r="V790" s="6"/>
      <c r="W790" s="6"/>
      <c r="X790" s="6"/>
      <c r="Y790" s="2"/>
    </row>
    <row r="791" spans="8:25" ht="12.5" x14ac:dyDescent="0.25">
      <c r="H791" s="1"/>
      <c r="L791" s="1"/>
      <c r="R791" s="2"/>
      <c r="S791" s="1"/>
      <c r="U791" s="3"/>
      <c r="V791" s="6"/>
      <c r="W791" s="6"/>
      <c r="X791" s="6"/>
      <c r="Y791" s="2"/>
    </row>
    <row r="792" spans="8:25" ht="12.5" x14ac:dyDescent="0.25">
      <c r="H792" s="1"/>
      <c r="L792" s="1"/>
      <c r="R792" s="2"/>
      <c r="S792" s="1"/>
      <c r="U792" s="3"/>
      <c r="V792" s="6"/>
      <c r="W792" s="6"/>
      <c r="X792" s="6"/>
      <c r="Y792" s="2"/>
    </row>
    <row r="793" spans="8:25" ht="12.5" x14ac:dyDescent="0.25">
      <c r="H793" s="1"/>
      <c r="L793" s="1"/>
      <c r="R793" s="2"/>
      <c r="S793" s="1"/>
      <c r="U793" s="3"/>
      <c r="V793" s="6"/>
      <c r="W793" s="6"/>
      <c r="X793" s="6"/>
      <c r="Y793" s="2"/>
    </row>
    <row r="794" spans="8:25" ht="12.5" x14ac:dyDescent="0.25">
      <c r="H794" s="1"/>
      <c r="L794" s="1"/>
      <c r="R794" s="2"/>
      <c r="S794" s="1"/>
      <c r="U794" s="3"/>
      <c r="V794" s="6"/>
      <c r="W794" s="6"/>
      <c r="X794" s="6"/>
      <c r="Y794" s="2"/>
    </row>
    <row r="795" spans="8:25" ht="12.5" x14ac:dyDescent="0.25">
      <c r="H795" s="1"/>
      <c r="L795" s="1"/>
      <c r="R795" s="2"/>
      <c r="S795" s="1"/>
      <c r="U795" s="3"/>
      <c r="V795" s="6"/>
      <c r="W795" s="6"/>
      <c r="X795" s="6"/>
      <c r="Y795" s="2"/>
    </row>
    <row r="796" spans="8:25" ht="12.5" x14ac:dyDescent="0.25">
      <c r="H796" s="1"/>
      <c r="L796" s="1"/>
      <c r="R796" s="2"/>
      <c r="S796" s="1"/>
      <c r="U796" s="3"/>
      <c r="V796" s="6"/>
      <c r="W796" s="6"/>
      <c r="X796" s="6"/>
      <c r="Y796" s="2"/>
    </row>
    <row r="797" spans="8:25" ht="12.5" x14ac:dyDescent="0.25">
      <c r="H797" s="1"/>
      <c r="L797" s="1"/>
      <c r="R797" s="2"/>
      <c r="S797" s="1"/>
      <c r="U797" s="3"/>
      <c r="V797" s="6"/>
      <c r="W797" s="6"/>
      <c r="X797" s="6"/>
      <c r="Y797" s="2"/>
    </row>
    <row r="798" spans="8:25" ht="12.5" x14ac:dyDescent="0.25">
      <c r="H798" s="1"/>
      <c r="L798" s="1"/>
      <c r="R798" s="2"/>
      <c r="S798" s="1"/>
      <c r="U798" s="3"/>
      <c r="V798" s="6"/>
      <c r="W798" s="6"/>
      <c r="X798" s="6"/>
      <c r="Y798" s="2"/>
    </row>
    <row r="799" spans="8:25" ht="12.5" x14ac:dyDescent="0.25">
      <c r="H799" s="1"/>
      <c r="L799" s="1"/>
      <c r="R799" s="2"/>
      <c r="S799" s="1"/>
      <c r="U799" s="3"/>
      <c r="V799" s="6"/>
      <c r="W799" s="6"/>
      <c r="X799" s="6"/>
      <c r="Y799" s="2"/>
    </row>
    <row r="800" spans="8:25" ht="12.5" x14ac:dyDescent="0.25">
      <c r="H800" s="1"/>
      <c r="L800" s="1"/>
      <c r="R800" s="2"/>
      <c r="S800" s="1"/>
      <c r="U800" s="3"/>
      <c r="V800" s="6"/>
      <c r="W800" s="6"/>
      <c r="X800" s="6"/>
      <c r="Y800" s="2"/>
    </row>
    <row r="801" spans="8:25" ht="12.5" x14ac:dyDescent="0.25">
      <c r="H801" s="1"/>
      <c r="L801" s="1"/>
      <c r="R801" s="2"/>
      <c r="S801" s="1"/>
      <c r="U801" s="3"/>
      <c r="V801" s="6"/>
      <c r="W801" s="6"/>
      <c r="X801" s="6"/>
      <c r="Y801" s="2"/>
    </row>
    <row r="802" spans="8:25" ht="12.5" x14ac:dyDescent="0.25">
      <c r="H802" s="1"/>
      <c r="L802" s="1"/>
      <c r="R802" s="2"/>
      <c r="S802" s="1"/>
      <c r="U802" s="3"/>
      <c r="V802" s="6"/>
      <c r="W802" s="6"/>
      <c r="X802" s="6"/>
      <c r="Y802" s="2"/>
    </row>
    <row r="803" spans="8:25" ht="12.5" x14ac:dyDescent="0.25">
      <c r="H803" s="1"/>
      <c r="L803" s="1"/>
      <c r="R803" s="2"/>
      <c r="S803" s="1"/>
      <c r="U803" s="3"/>
      <c r="V803" s="6"/>
      <c r="W803" s="6"/>
      <c r="X803" s="6"/>
      <c r="Y803" s="2"/>
    </row>
    <row r="804" spans="8:25" ht="12.5" x14ac:dyDescent="0.25">
      <c r="H804" s="1"/>
      <c r="L804" s="1"/>
      <c r="R804" s="2"/>
      <c r="S804" s="1"/>
      <c r="U804" s="3"/>
      <c r="V804" s="6"/>
      <c r="W804" s="6"/>
      <c r="X804" s="6"/>
      <c r="Y804" s="2"/>
    </row>
    <row r="805" spans="8:25" ht="12.5" x14ac:dyDescent="0.25">
      <c r="H805" s="1"/>
      <c r="L805" s="1"/>
      <c r="R805" s="2"/>
      <c r="S805" s="1"/>
      <c r="U805" s="3"/>
      <c r="V805" s="6"/>
      <c r="W805" s="6"/>
      <c r="X805" s="6"/>
      <c r="Y805" s="2"/>
    </row>
    <row r="806" spans="8:25" ht="12.5" x14ac:dyDescent="0.25">
      <c r="H806" s="1"/>
      <c r="L806" s="1"/>
      <c r="R806" s="2"/>
      <c r="S806" s="1"/>
      <c r="U806" s="3"/>
      <c r="V806" s="6"/>
      <c r="W806" s="6"/>
      <c r="X806" s="6"/>
      <c r="Y806" s="2"/>
    </row>
    <row r="807" spans="8:25" ht="12.5" x14ac:dyDescent="0.25">
      <c r="H807" s="1"/>
      <c r="L807" s="1"/>
      <c r="R807" s="2"/>
      <c r="S807" s="1"/>
      <c r="U807" s="3"/>
      <c r="V807" s="6"/>
      <c r="W807" s="6"/>
      <c r="X807" s="6"/>
      <c r="Y807" s="2"/>
    </row>
    <row r="808" spans="8:25" ht="12.5" x14ac:dyDescent="0.25">
      <c r="H808" s="1"/>
      <c r="L808" s="1"/>
      <c r="R808" s="2"/>
      <c r="S808" s="1"/>
      <c r="U808" s="3"/>
      <c r="V808" s="6"/>
      <c r="W808" s="6"/>
      <c r="X808" s="6"/>
      <c r="Y808" s="2"/>
    </row>
    <row r="809" spans="8:25" ht="12.5" x14ac:dyDescent="0.25">
      <c r="H809" s="1"/>
      <c r="L809" s="1"/>
      <c r="R809" s="2"/>
      <c r="S809" s="1"/>
      <c r="U809" s="3"/>
      <c r="V809" s="6"/>
      <c r="W809" s="6"/>
      <c r="X809" s="6"/>
      <c r="Y809" s="2"/>
    </row>
    <row r="810" spans="8:25" ht="12.5" x14ac:dyDescent="0.25">
      <c r="H810" s="1"/>
      <c r="L810" s="1"/>
      <c r="R810" s="2"/>
      <c r="S810" s="1"/>
      <c r="U810" s="3"/>
      <c r="V810" s="6"/>
      <c r="W810" s="6"/>
      <c r="X810" s="6"/>
      <c r="Y810" s="2"/>
    </row>
    <row r="811" spans="8:25" ht="12.5" x14ac:dyDescent="0.25">
      <c r="H811" s="1"/>
      <c r="L811" s="1"/>
      <c r="R811" s="2"/>
      <c r="S811" s="1"/>
      <c r="U811" s="3"/>
      <c r="V811" s="6"/>
      <c r="W811" s="6"/>
      <c r="X811" s="6"/>
      <c r="Y811" s="2"/>
    </row>
    <row r="812" spans="8:25" ht="12.5" x14ac:dyDescent="0.25">
      <c r="H812" s="1"/>
      <c r="L812" s="1"/>
      <c r="R812" s="2"/>
      <c r="S812" s="1"/>
      <c r="U812" s="3"/>
      <c r="V812" s="6"/>
      <c r="W812" s="6"/>
      <c r="X812" s="6"/>
      <c r="Y812" s="2"/>
    </row>
    <row r="813" spans="8:25" ht="12.5" x14ac:dyDescent="0.25">
      <c r="H813" s="1"/>
      <c r="L813" s="1"/>
      <c r="R813" s="2"/>
      <c r="S813" s="1"/>
      <c r="U813" s="3"/>
      <c r="V813" s="6"/>
      <c r="W813" s="6"/>
      <c r="X813" s="6"/>
      <c r="Y813" s="2"/>
    </row>
    <row r="814" spans="8:25" ht="12.5" x14ac:dyDescent="0.25">
      <c r="H814" s="1"/>
      <c r="L814" s="1"/>
      <c r="R814" s="2"/>
      <c r="S814" s="1"/>
      <c r="U814" s="3"/>
      <c r="V814" s="6"/>
      <c r="W814" s="6"/>
      <c r="X814" s="6"/>
      <c r="Y814" s="2"/>
    </row>
    <row r="815" spans="8:25" ht="12.5" x14ac:dyDescent="0.25">
      <c r="H815" s="1"/>
      <c r="L815" s="1"/>
      <c r="R815" s="2"/>
      <c r="S815" s="1"/>
      <c r="U815" s="3"/>
      <c r="V815" s="6"/>
      <c r="W815" s="6"/>
      <c r="X815" s="6"/>
      <c r="Y815" s="2"/>
    </row>
    <row r="816" spans="8:25" ht="12.5" x14ac:dyDescent="0.25">
      <c r="H816" s="1"/>
      <c r="L816" s="1"/>
      <c r="R816" s="2"/>
      <c r="S816" s="1"/>
      <c r="U816" s="3"/>
      <c r="V816" s="6"/>
      <c r="W816" s="6"/>
      <c r="X816" s="6"/>
      <c r="Y816" s="2"/>
    </row>
    <row r="817" spans="8:25" ht="12.5" x14ac:dyDescent="0.25">
      <c r="H817" s="1"/>
      <c r="L817" s="1"/>
      <c r="R817" s="2"/>
      <c r="S817" s="1"/>
      <c r="U817" s="3"/>
      <c r="V817" s="6"/>
      <c r="W817" s="6"/>
      <c r="X817" s="6"/>
      <c r="Y817" s="2"/>
    </row>
    <row r="818" spans="8:25" ht="12.5" x14ac:dyDescent="0.25">
      <c r="H818" s="1"/>
      <c r="L818" s="1"/>
      <c r="R818" s="2"/>
      <c r="S818" s="1"/>
      <c r="U818" s="3"/>
      <c r="V818" s="6"/>
      <c r="W818" s="6"/>
      <c r="X818" s="6"/>
      <c r="Y818" s="2"/>
    </row>
    <row r="819" spans="8:25" ht="12.5" x14ac:dyDescent="0.25">
      <c r="H819" s="1"/>
      <c r="L819" s="1"/>
      <c r="R819" s="2"/>
      <c r="S819" s="1"/>
      <c r="U819" s="3"/>
      <c r="V819" s="6"/>
      <c r="W819" s="6"/>
      <c r="X819" s="6"/>
      <c r="Y819" s="2"/>
    </row>
    <row r="820" spans="8:25" ht="12.5" x14ac:dyDescent="0.25">
      <c r="H820" s="1"/>
      <c r="L820" s="1"/>
      <c r="R820" s="2"/>
      <c r="S820" s="1"/>
      <c r="U820" s="3"/>
      <c r="V820" s="6"/>
      <c r="W820" s="6"/>
      <c r="X820" s="6"/>
      <c r="Y820" s="2"/>
    </row>
    <row r="821" spans="8:25" ht="12.5" x14ac:dyDescent="0.25">
      <c r="H821" s="1"/>
      <c r="L821" s="1"/>
      <c r="R821" s="2"/>
      <c r="S821" s="1"/>
      <c r="U821" s="3"/>
      <c r="V821" s="6"/>
      <c r="W821" s="6"/>
      <c r="X821" s="6"/>
      <c r="Y821" s="2"/>
    </row>
    <row r="822" spans="8:25" ht="12.5" x14ac:dyDescent="0.25">
      <c r="H822" s="1"/>
      <c r="L822" s="1"/>
      <c r="R822" s="2"/>
      <c r="S822" s="1"/>
      <c r="U822" s="3"/>
      <c r="V822" s="6"/>
      <c r="W822" s="6"/>
      <c r="X822" s="6"/>
      <c r="Y822" s="2"/>
    </row>
    <row r="823" spans="8:25" ht="12.5" x14ac:dyDescent="0.25">
      <c r="H823" s="1"/>
      <c r="L823" s="1"/>
      <c r="R823" s="2"/>
      <c r="S823" s="1"/>
      <c r="U823" s="3"/>
      <c r="V823" s="6"/>
      <c r="W823" s="6"/>
      <c r="X823" s="6"/>
      <c r="Y823" s="2"/>
    </row>
    <row r="824" spans="8:25" ht="12.5" x14ac:dyDescent="0.25">
      <c r="H824" s="1"/>
      <c r="L824" s="1"/>
      <c r="R824" s="2"/>
      <c r="S824" s="1"/>
      <c r="U824" s="3"/>
      <c r="V824" s="6"/>
      <c r="W824" s="6"/>
      <c r="X824" s="6"/>
      <c r="Y824" s="2"/>
    </row>
    <row r="825" spans="8:25" ht="12.5" x14ac:dyDescent="0.25">
      <c r="H825" s="1"/>
      <c r="L825" s="1"/>
      <c r="R825" s="2"/>
      <c r="S825" s="1"/>
      <c r="U825" s="3"/>
      <c r="V825" s="6"/>
      <c r="W825" s="6"/>
      <c r="X825" s="6"/>
      <c r="Y825" s="2"/>
    </row>
    <row r="826" spans="8:25" ht="12.5" x14ac:dyDescent="0.25">
      <c r="H826" s="1"/>
      <c r="L826" s="1"/>
      <c r="R826" s="2"/>
      <c r="S826" s="1"/>
      <c r="U826" s="3"/>
      <c r="V826" s="6"/>
      <c r="W826" s="6"/>
      <c r="X826" s="6"/>
      <c r="Y826" s="2"/>
    </row>
    <row r="827" spans="8:25" ht="12.5" x14ac:dyDescent="0.25">
      <c r="H827" s="1"/>
      <c r="L827" s="1"/>
      <c r="R827" s="2"/>
      <c r="S827" s="1"/>
      <c r="U827" s="3"/>
      <c r="V827" s="6"/>
      <c r="W827" s="6"/>
      <c r="X827" s="6"/>
      <c r="Y827" s="2"/>
    </row>
    <row r="828" spans="8:25" ht="12.5" x14ac:dyDescent="0.25">
      <c r="H828" s="1"/>
      <c r="L828" s="1"/>
      <c r="R828" s="2"/>
      <c r="S828" s="1"/>
      <c r="U828" s="3"/>
      <c r="V828" s="6"/>
      <c r="W828" s="6"/>
      <c r="X828" s="6"/>
      <c r="Y828" s="2"/>
    </row>
    <row r="829" spans="8:25" ht="12.5" x14ac:dyDescent="0.25">
      <c r="H829" s="1"/>
      <c r="L829" s="1"/>
      <c r="R829" s="2"/>
      <c r="S829" s="1"/>
      <c r="U829" s="3"/>
      <c r="V829" s="6"/>
      <c r="W829" s="6"/>
      <c r="X829" s="6"/>
      <c r="Y829" s="2"/>
    </row>
    <row r="830" spans="8:25" ht="12.5" x14ac:dyDescent="0.25">
      <c r="H830" s="1"/>
      <c r="L830" s="1"/>
      <c r="R830" s="2"/>
      <c r="S830" s="1"/>
      <c r="U830" s="3"/>
      <c r="V830" s="6"/>
      <c r="W830" s="6"/>
      <c r="X830" s="6"/>
      <c r="Y830" s="2"/>
    </row>
    <row r="831" spans="8:25" ht="12.5" x14ac:dyDescent="0.25">
      <c r="H831" s="1"/>
      <c r="L831" s="1"/>
      <c r="R831" s="2"/>
      <c r="S831" s="1"/>
      <c r="U831" s="3"/>
      <c r="V831" s="6"/>
      <c r="W831" s="6"/>
      <c r="X831" s="6"/>
      <c r="Y831" s="2"/>
    </row>
    <row r="832" spans="8:25" ht="12.5" x14ac:dyDescent="0.25">
      <c r="H832" s="1"/>
      <c r="L832" s="1"/>
      <c r="R832" s="2"/>
      <c r="S832" s="1"/>
      <c r="U832" s="3"/>
      <c r="V832" s="6"/>
      <c r="W832" s="6"/>
      <c r="X832" s="6"/>
      <c r="Y832" s="2"/>
    </row>
    <row r="833" spans="8:25" ht="12.5" x14ac:dyDescent="0.25">
      <c r="H833" s="1"/>
      <c r="L833" s="1"/>
      <c r="R833" s="2"/>
      <c r="S833" s="1"/>
      <c r="U833" s="3"/>
      <c r="V833" s="6"/>
      <c r="W833" s="6"/>
      <c r="X833" s="6"/>
      <c r="Y833" s="2"/>
    </row>
    <row r="834" spans="8:25" ht="12.5" x14ac:dyDescent="0.25">
      <c r="H834" s="1"/>
      <c r="L834" s="1"/>
      <c r="R834" s="2"/>
      <c r="S834" s="1"/>
      <c r="U834" s="3"/>
      <c r="V834" s="6"/>
      <c r="W834" s="6"/>
      <c r="X834" s="6"/>
      <c r="Y834" s="2"/>
    </row>
    <row r="835" spans="8:25" ht="12.5" x14ac:dyDescent="0.25">
      <c r="H835" s="1"/>
      <c r="L835" s="1"/>
      <c r="R835" s="2"/>
      <c r="S835" s="1"/>
      <c r="U835" s="3"/>
      <c r="V835" s="6"/>
      <c r="W835" s="6"/>
      <c r="X835" s="6"/>
      <c r="Y835" s="2"/>
    </row>
    <row r="836" spans="8:25" ht="12.5" x14ac:dyDescent="0.25">
      <c r="H836" s="1"/>
      <c r="L836" s="1"/>
      <c r="R836" s="2"/>
      <c r="S836" s="1"/>
      <c r="U836" s="3"/>
      <c r="V836" s="6"/>
      <c r="W836" s="6"/>
      <c r="X836" s="6"/>
      <c r="Y836" s="2"/>
    </row>
    <row r="837" spans="8:25" ht="12.5" x14ac:dyDescent="0.25">
      <c r="H837" s="1"/>
      <c r="L837" s="1"/>
      <c r="R837" s="2"/>
      <c r="S837" s="1"/>
      <c r="U837" s="3"/>
      <c r="V837" s="6"/>
      <c r="W837" s="6"/>
      <c r="X837" s="6"/>
      <c r="Y837" s="2"/>
    </row>
    <row r="838" spans="8:25" ht="12.5" x14ac:dyDescent="0.25">
      <c r="H838" s="1"/>
      <c r="L838" s="1"/>
      <c r="R838" s="2"/>
      <c r="S838" s="1"/>
      <c r="U838" s="3"/>
      <c r="V838" s="6"/>
      <c r="W838" s="6"/>
      <c r="X838" s="6"/>
      <c r="Y838" s="2"/>
    </row>
    <row r="839" spans="8:25" ht="12.5" x14ac:dyDescent="0.25">
      <c r="H839" s="1"/>
      <c r="L839" s="1"/>
      <c r="R839" s="2"/>
      <c r="S839" s="1"/>
      <c r="U839" s="3"/>
      <c r="V839" s="6"/>
      <c r="W839" s="6"/>
      <c r="X839" s="6"/>
      <c r="Y839" s="2"/>
    </row>
    <row r="840" spans="8:25" ht="12.5" x14ac:dyDescent="0.25">
      <c r="H840" s="1"/>
      <c r="L840" s="1"/>
      <c r="R840" s="2"/>
      <c r="S840" s="1"/>
      <c r="U840" s="3"/>
      <c r="V840" s="6"/>
      <c r="W840" s="6"/>
      <c r="X840" s="6"/>
      <c r="Y840" s="2"/>
    </row>
    <row r="841" spans="8:25" ht="12.5" x14ac:dyDescent="0.25">
      <c r="H841" s="1"/>
      <c r="L841" s="1"/>
      <c r="R841" s="2"/>
      <c r="S841" s="1"/>
      <c r="U841" s="3"/>
      <c r="V841" s="6"/>
      <c r="W841" s="6"/>
      <c r="X841" s="6"/>
      <c r="Y841" s="2"/>
    </row>
    <row r="842" spans="8:25" ht="12.5" x14ac:dyDescent="0.25">
      <c r="H842" s="1"/>
      <c r="L842" s="1"/>
      <c r="R842" s="2"/>
      <c r="S842" s="1"/>
      <c r="U842" s="3"/>
      <c r="V842" s="6"/>
      <c r="W842" s="6"/>
      <c r="X842" s="6"/>
      <c r="Y842" s="2"/>
    </row>
    <row r="843" spans="8:25" ht="12.5" x14ac:dyDescent="0.25">
      <c r="H843" s="1"/>
      <c r="L843" s="1"/>
      <c r="R843" s="2"/>
      <c r="S843" s="1"/>
      <c r="U843" s="3"/>
      <c r="V843" s="6"/>
      <c r="W843" s="6"/>
      <c r="X843" s="6"/>
      <c r="Y843" s="2"/>
    </row>
    <row r="844" spans="8:25" ht="12.5" x14ac:dyDescent="0.25">
      <c r="H844" s="1"/>
      <c r="L844" s="1"/>
      <c r="R844" s="2"/>
      <c r="S844" s="1"/>
      <c r="U844" s="3"/>
      <c r="V844" s="6"/>
      <c r="W844" s="6"/>
      <c r="X844" s="6"/>
      <c r="Y844" s="2"/>
    </row>
    <row r="845" spans="8:25" ht="12.5" x14ac:dyDescent="0.25">
      <c r="H845" s="1"/>
      <c r="L845" s="1"/>
      <c r="R845" s="2"/>
      <c r="S845" s="1"/>
      <c r="U845" s="3"/>
      <c r="V845" s="6"/>
      <c r="W845" s="6"/>
      <c r="X845" s="6"/>
      <c r="Y845" s="2"/>
    </row>
    <row r="846" spans="8:25" ht="12.5" x14ac:dyDescent="0.25">
      <c r="H846" s="1"/>
      <c r="L846" s="1"/>
      <c r="R846" s="2"/>
      <c r="S846" s="1"/>
      <c r="U846" s="3"/>
      <c r="V846" s="6"/>
      <c r="W846" s="6"/>
      <c r="X846" s="6"/>
      <c r="Y846" s="2"/>
    </row>
    <row r="847" spans="8:25" ht="12.5" x14ac:dyDescent="0.25">
      <c r="H847" s="1"/>
      <c r="L847" s="1"/>
      <c r="R847" s="2"/>
      <c r="S847" s="1"/>
      <c r="U847" s="3"/>
      <c r="V847" s="6"/>
      <c r="W847" s="6"/>
      <c r="X847" s="6"/>
      <c r="Y847" s="2"/>
    </row>
    <row r="848" spans="8:25" ht="12.5" x14ac:dyDescent="0.25">
      <c r="H848" s="1"/>
      <c r="L848" s="1"/>
      <c r="R848" s="2"/>
      <c r="S848" s="1"/>
      <c r="U848" s="3"/>
      <c r="V848" s="6"/>
      <c r="W848" s="6"/>
      <c r="X848" s="6"/>
      <c r="Y848" s="2"/>
    </row>
    <row r="849" spans="8:25" ht="12.5" x14ac:dyDescent="0.25">
      <c r="H849" s="1"/>
      <c r="L849" s="1"/>
      <c r="R849" s="2"/>
      <c r="S849" s="1"/>
      <c r="U849" s="3"/>
      <c r="V849" s="6"/>
      <c r="W849" s="6"/>
      <c r="X849" s="6"/>
      <c r="Y849" s="2"/>
    </row>
    <row r="850" spans="8:25" ht="12.5" x14ac:dyDescent="0.25">
      <c r="H850" s="1"/>
      <c r="L850" s="1"/>
      <c r="R850" s="2"/>
      <c r="S850" s="1"/>
      <c r="U850" s="3"/>
      <c r="V850" s="6"/>
      <c r="W850" s="6"/>
      <c r="X850" s="6"/>
      <c r="Y850" s="2"/>
    </row>
    <row r="851" spans="8:25" ht="12.5" x14ac:dyDescent="0.25">
      <c r="H851" s="1"/>
      <c r="L851" s="1"/>
      <c r="R851" s="2"/>
      <c r="S851" s="1"/>
      <c r="U851" s="3"/>
      <c r="V851" s="6"/>
      <c r="W851" s="6"/>
      <c r="X851" s="6"/>
      <c r="Y851" s="2"/>
    </row>
    <row r="852" spans="8:25" ht="12.5" x14ac:dyDescent="0.25">
      <c r="H852" s="1"/>
      <c r="L852" s="1"/>
      <c r="R852" s="2"/>
      <c r="S852" s="1"/>
      <c r="U852" s="3"/>
      <c r="V852" s="6"/>
      <c r="W852" s="6"/>
      <c r="X852" s="6"/>
      <c r="Y852" s="2"/>
    </row>
    <row r="853" spans="8:25" ht="12.5" x14ac:dyDescent="0.25">
      <c r="H853" s="1"/>
      <c r="L853" s="1"/>
      <c r="R853" s="2"/>
      <c r="S853" s="1"/>
      <c r="U853" s="3"/>
      <c r="V853" s="6"/>
      <c r="W853" s="6"/>
      <c r="X853" s="6"/>
      <c r="Y853" s="2"/>
    </row>
    <row r="854" spans="8:25" ht="12.5" x14ac:dyDescent="0.25">
      <c r="H854" s="1"/>
      <c r="L854" s="1"/>
      <c r="R854" s="2"/>
      <c r="S854" s="1"/>
      <c r="U854" s="3"/>
      <c r="V854" s="6"/>
      <c r="W854" s="6"/>
      <c r="X854" s="6"/>
      <c r="Y854" s="2"/>
    </row>
    <row r="855" spans="8:25" ht="12.5" x14ac:dyDescent="0.25">
      <c r="H855" s="1"/>
      <c r="L855" s="1"/>
      <c r="R855" s="2"/>
      <c r="S855" s="1"/>
      <c r="U855" s="3"/>
      <c r="V855" s="6"/>
      <c r="W855" s="6"/>
      <c r="X855" s="6"/>
      <c r="Y855" s="2"/>
    </row>
    <row r="856" spans="8:25" ht="12.5" x14ac:dyDescent="0.25">
      <c r="H856" s="1"/>
      <c r="L856" s="1"/>
      <c r="R856" s="2"/>
      <c r="S856" s="1"/>
      <c r="U856" s="3"/>
      <c r="V856" s="6"/>
      <c r="W856" s="6"/>
      <c r="X856" s="6"/>
      <c r="Y856" s="2"/>
    </row>
    <row r="857" spans="8:25" ht="12.5" x14ac:dyDescent="0.25">
      <c r="H857" s="1"/>
      <c r="L857" s="1"/>
      <c r="R857" s="2"/>
      <c r="S857" s="1"/>
      <c r="U857" s="3"/>
      <c r="V857" s="6"/>
      <c r="W857" s="6"/>
      <c r="X857" s="6"/>
      <c r="Y857" s="2"/>
    </row>
    <row r="858" spans="8:25" ht="12.5" x14ac:dyDescent="0.25">
      <c r="H858" s="1"/>
      <c r="L858" s="1"/>
      <c r="R858" s="2"/>
      <c r="S858" s="1"/>
      <c r="U858" s="3"/>
      <c r="V858" s="6"/>
      <c r="W858" s="6"/>
      <c r="X858" s="6"/>
      <c r="Y858" s="2"/>
    </row>
    <row r="859" spans="8:25" ht="12.5" x14ac:dyDescent="0.25">
      <c r="H859" s="1"/>
      <c r="L859" s="1"/>
      <c r="R859" s="2"/>
      <c r="S859" s="1"/>
      <c r="U859" s="3"/>
      <c r="V859" s="6"/>
      <c r="W859" s="6"/>
      <c r="X859" s="6"/>
      <c r="Y859" s="2"/>
    </row>
    <row r="860" spans="8:25" ht="12.5" x14ac:dyDescent="0.25">
      <c r="H860" s="1"/>
      <c r="L860" s="1"/>
      <c r="R860" s="2"/>
      <c r="S860" s="1"/>
      <c r="U860" s="3"/>
      <c r="V860" s="6"/>
      <c r="W860" s="6"/>
      <c r="X860" s="6"/>
      <c r="Y860" s="2"/>
    </row>
    <row r="861" spans="8:25" ht="12.5" x14ac:dyDescent="0.25">
      <c r="H861" s="1"/>
      <c r="L861" s="1"/>
      <c r="R861" s="2"/>
      <c r="S861" s="1"/>
      <c r="U861" s="3"/>
      <c r="V861" s="6"/>
      <c r="W861" s="6"/>
      <c r="X861" s="6"/>
      <c r="Y861" s="2"/>
    </row>
    <row r="862" spans="8:25" ht="12.5" x14ac:dyDescent="0.25">
      <c r="H862" s="1"/>
      <c r="L862" s="1"/>
      <c r="R862" s="2"/>
      <c r="S862" s="1"/>
      <c r="U862" s="3"/>
      <c r="V862" s="6"/>
      <c r="W862" s="6"/>
      <c r="X862" s="6"/>
      <c r="Y862" s="2"/>
    </row>
    <row r="863" spans="8:25" ht="12.5" x14ac:dyDescent="0.25">
      <c r="H863" s="1"/>
      <c r="L863" s="1"/>
      <c r="R863" s="2"/>
      <c r="S863" s="1"/>
      <c r="U863" s="3"/>
      <c r="V863" s="6"/>
      <c r="W863" s="6"/>
      <c r="X863" s="6"/>
      <c r="Y863" s="2"/>
    </row>
    <row r="864" spans="8:25" ht="12.5" x14ac:dyDescent="0.25">
      <c r="H864" s="1"/>
      <c r="L864" s="1"/>
      <c r="R864" s="2"/>
      <c r="S864" s="1"/>
      <c r="U864" s="3"/>
      <c r="V864" s="6"/>
      <c r="W864" s="6"/>
      <c r="X864" s="6"/>
      <c r="Y864" s="2"/>
    </row>
    <row r="865" spans="8:25" ht="12.5" x14ac:dyDescent="0.25">
      <c r="H865" s="1"/>
      <c r="L865" s="1"/>
      <c r="R865" s="2"/>
      <c r="S865" s="1"/>
      <c r="U865" s="3"/>
      <c r="V865" s="6"/>
      <c r="W865" s="6"/>
      <c r="X865" s="6"/>
      <c r="Y865" s="2"/>
    </row>
    <row r="866" spans="8:25" ht="12.5" x14ac:dyDescent="0.25">
      <c r="H866" s="1"/>
      <c r="L866" s="1"/>
      <c r="R866" s="2"/>
      <c r="S866" s="1"/>
      <c r="U866" s="3"/>
      <c r="V866" s="6"/>
      <c r="W866" s="6"/>
      <c r="X866" s="6"/>
      <c r="Y866" s="2"/>
    </row>
    <row r="867" spans="8:25" ht="12.5" x14ac:dyDescent="0.25">
      <c r="H867" s="1"/>
      <c r="L867" s="1"/>
      <c r="R867" s="2"/>
      <c r="S867" s="1"/>
      <c r="U867" s="3"/>
      <c r="V867" s="6"/>
      <c r="W867" s="6"/>
      <c r="X867" s="6"/>
      <c r="Y867" s="2"/>
    </row>
    <row r="868" spans="8:25" ht="12.5" x14ac:dyDescent="0.25">
      <c r="H868" s="1"/>
      <c r="L868" s="1"/>
      <c r="R868" s="2"/>
      <c r="S868" s="1"/>
      <c r="U868" s="3"/>
      <c r="V868" s="6"/>
      <c r="W868" s="6"/>
      <c r="X868" s="6"/>
      <c r="Y868" s="2"/>
    </row>
    <row r="869" spans="8:25" ht="12.5" x14ac:dyDescent="0.25">
      <c r="H869" s="1"/>
      <c r="L869" s="1"/>
      <c r="R869" s="2"/>
      <c r="S869" s="1"/>
      <c r="U869" s="3"/>
      <c r="V869" s="6"/>
      <c r="W869" s="6"/>
      <c r="X869" s="6"/>
      <c r="Y869" s="2"/>
    </row>
    <row r="870" spans="8:25" ht="12.5" x14ac:dyDescent="0.25">
      <c r="H870" s="1"/>
      <c r="L870" s="1"/>
      <c r="R870" s="2"/>
      <c r="S870" s="1"/>
      <c r="U870" s="3"/>
      <c r="V870" s="6"/>
      <c r="W870" s="6"/>
      <c r="X870" s="6"/>
      <c r="Y870" s="2"/>
    </row>
    <row r="871" spans="8:25" ht="12.5" x14ac:dyDescent="0.25">
      <c r="H871" s="1"/>
      <c r="L871" s="1"/>
      <c r="R871" s="2"/>
      <c r="S871" s="1"/>
      <c r="U871" s="3"/>
      <c r="V871" s="6"/>
      <c r="W871" s="6"/>
      <c r="X871" s="6"/>
      <c r="Y871" s="2"/>
    </row>
    <row r="872" spans="8:25" ht="12.5" x14ac:dyDescent="0.25">
      <c r="H872" s="1"/>
      <c r="L872" s="1"/>
      <c r="R872" s="2"/>
      <c r="S872" s="1"/>
      <c r="U872" s="3"/>
      <c r="V872" s="6"/>
      <c r="W872" s="6"/>
      <c r="X872" s="6"/>
      <c r="Y872" s="2"/>
    </row>
    <row r="873" spans="8:25" ht="12.5" x14ac:dyDescent="0.25">
      <c r="H873" s="1"/>
      <c r="L873" s="1"/>
      <c r="R873" s="2"/>
      <c r="S873" s="1"/>
      <c r="U873" s="3"/>
      <c r="V873" s="6"/>
      <c r="W873" s="6"/>
      <c r="X873" s="6"/>
      <c r="Y873" s="2"/>
    </row>
    <row r="874" spans="8:25" ht="12.5" x14ac:dyDescent="0.25">
      <c r="H874" s="1"/>
      <c r="L874" s="1"/>
      <c r="R874" s="2"/>
      <c r="S874" s="1"/>
      <c r="U874" s="3"/>
      <c r="V874" s="6"/>
      <c r="W874" s="6"/>
      <c r="X874" s="6"/>
      <c r="Y874" s="2"/>
    </row>
    <row r="875" spans="8:25" ht="12.5" x14ac:dyDescent="0.25">
      <c r="H875" s="1"/>
      <c r="L875" s="1"/>
      <c r="R875" s="2"/>
      <c r="S875" s="1"/>
      <c r="U875" s="3"/>
      <c r="V875" s="6"/>
      <c r="W875" s="6"/>
      <c r="X875" s="6"/>
      <c r="Y875" s="2"/>
    </row>
    <row r="876" spans="8:25" ht="12.5" x14ac:dyDescent="0.25">
      <c r="H876" s="1"/>
      <c r="L876" s="1"/>
      <c r="R876" s="2"/>
      <c r="S876" s="1"/>
      <c r="U876" s="3"/>
      <c r="V876" s="6"/>
      <c r="W876" s="6"/>
      <c r="X876" s="6"/>
      <c r="Y876" s="2"/>
    </row>
    <row r="877" spans="8:25" ht="12.5" x14ac:dyDescent="0.25">
      <c r="H877" s="1"/>
      <c r="L877" s="1"/>
      <c r="R877" s="2"/>
      <c r="S877" s="1"/>
      <c r="U877" s="3"/>
      <c r="V877" s="6"/>
      <c r="W877" s="6"/>
      <c r="X877" s="6"/>
      <c r="Y877" s="2"/>
    </row>
    <row r="878" spans="8:25" ht="12.5" x14ac:dyDescent="0.25">
      <c r="H878" s="1"/>
      <c r="L878" s="1"/>
      <c r="R878" s="2"/>
      <c r="S878" s="1"/>
      <c r="U878" s="3"/>
      <c r="V878" s="6"/>
      <c r="W878" s="6"/>
      <c r="X878" s="6"/>
      <c r="Y878" s="2"/>
    </row>
    <row r="879" spans="8:25" ht="12.5" x14ac:dyDescent="0.25">
      <c r="H879" s="1"/>
      <c r="L879" s="1"/>
      <c r="R879" s="2"/>
      <c r="S879" s="1"/>
      <c r="U879" s="3"/>
      <c r="V879" s="6"/>
      <c r="W879" s="6"/>
      <c r="X879" s="6"/>
      <c r="Y879" s="2"/>
    </row>
    <row r="880" spans="8:25" ht="12.5" x14ac:dyDescent="0.25">
      <c r="H880" s="1"/>
      <c r="L880" s="1"/>
      <c r="R880" s="2"/>
      <c r="S880" s="1"/>
      <c r="U880" s="3"/>
      <c r="V880" s="6"/>
      <c r="W880" s="6"/>
      <c r="X880" s="6"/>
      <c r="Y880" s="2"/>
    </row>
    <row r="881" spans="8:25" ht="12.5" x14ac:dyDescent="0.25">
      <c r="H881" s="1"/>
      <c r="L881" s="1"/>
      <c r="R881" s="2"/>
      <c r="S881" s="1"/>
      <c r="U881" s="3"/>
      <c r="V881" s="6"/>
      <c r="W881" s="6"/>
      <c r="X881" s="6"/>
      <c r="Y881" s="2"/>
    </row>
    <row r="882" spans="8:25" ht="12.5" x14ac:dyDescent="0.25">
      <c r="H882" s="1"/>
      <c r="L882" s="1"/>
      <c r="R882" s="2"/>
      <c r="S882" s="1"/>
      <c r="U882" s="3"/>
      <c r="V882" s="6"/>
      <c r="W882" s="6"/>
      <c r="X882" s="6"/>
      <c r="Y882" s="2"/>
    </row>
    <row r="883" spans="8:25" ht="12.5" x14ac:dyDescent="0.25">
      <c r="H883" s="1"/>
      <c r="L883" s="1"/>
      <c r="R883" s="2"/>
      <c r="S883" s="1"/>
      <c r="U883" s="3"/>
      <c r="V883" s="6"/>
      <c r="W883" s="6"/>
      <c r="X883" s="6"/>
      <c r="Y883" s="2"/>
    </row>
    <row r="884" spans="8:25" ht="12.5" x14ac:dyDescent="0.25">
      <c r="H884" s="1"/>
      <c r="L884" s="1"/>
      <c r="R884" s="2"/>
      <c r="S884" s="1"/>
      <c r="U884" s="3"/>
      <c r="V884" s="6"/>
      <c r="W884" s="6"/>
      <c r="X884" s="6"/>
      <c r="Y884" s="2"/>
    </row>
    <row r="885" spans="8:25" ht="12.5" x14ac:dyDescent="0.25">
      <c r="H885" s="1"/>
      <c r="L885" s="1"/>
      <c r="R885" s="2"/>
      <c r="S885" s="1"/>
      <c r="U885" s="3"/>
      <c r="V885" s="6"/>
      <c r="W885" s="6"/>
      <c r="X885" s="6"/>
      <c r="Y885" s="2"/>
    </row>
    <row r="886" spans="8:25" ht="12.5" x14ac:dyDescent="0.25">
      <c r="H886" s="1"/>
      <c r="L886" s="1"/>
      <c r="R886" s="2"/>
      <c r="S886" s="1"/>
      <c r="U886" s="3"/>
      <c r="V886" s="6"/>
      <c r="W886" s="6"/>
      <c r="X886" s="6"/>
      <c r="Y886" s="2"/>
    </row>
    <row r="887" spans="8:25" ht="12.5" x14ac:dyDescent="0.25">
      <c r="H887" s="1"/>
      <c r="L887" s="1"/>
      <c r="R887" s="2"/>
      <c r="S887" s="1"/>
      <c r="U887" s="3"/>
      <c r="V887" s="6"/>
      <c r="W887" s="6"/>
      <c r="X887" s="6"/>
      <c r="Y887" s="2"/>
    </row>
    <row r="888" spans="8:25" ht="12.5" x14ac:dyDescent="0.25">
      <c r="H888" s="1"/>
      <c r="L888" s="1"/>
      <c r="R888" s="2"/>
      <c r="S888" s="1"/>
      <c r="U888" s="3"/>
      <c r="V888" s="6"/>
      <c r="W888" s="6"/>
      <c r="X888" s="6"/>
      <c r="Y888" s="2"/>
    </row>
    <row r="889" spans="8:25" ht="12.5" x14ac:dyDescent="0.25">
      <c r="H889" s="1"/>
      <c r="L889" s="1"/>
      <c r="R889" s="2"/>
      <c r="S889" s="1"/>
      <c r="U889" s="3"/>
      <c r="V889" s="6"/>
      <c r="W889" s="6"/>
      <c r="X889" s="6"/>
      <c r="Y889" s="2"/>
    </row>
    <row r="890" spans="8:25" ht="12.5" x14ac:dyDescent="0.25">
      <c r="H890" s="1"/>
      <c r="L890" s="1"/>
      <c r="R890" s="2"/>
      <c r="S890" s="1"/>
      <c r="U890" s="3"/>
      <c r="V890" s="6"/>
      <c r="W890" s="6"/>
      <c r="X890" s="6"/>
      <c r="Y890" s="2"/>
    </row>
    <row r="891" spans="8:25" ht="12.5" x14ac:dyDescent="0.25">
      <c r="H891" s="1"/>
      <c r="L891" s="1"/>
      <c r="R891" s="2"/>
      <c r="S891" s="1"/>
      <c r="U891" s="3"/>
      <c r="V891" s="6"/>
      <c r="W891" s="6"/>
      <c r="X891" s="6"/>
      <c r="Y891" s="2"/>
    </row>
    <row r="892" spans="8:25" ht="12.5" x14ac:dyDescent="0.25">
      <c r="H892" s="1"/>
      <c r="L892" s="1"/>
      <c r="R892" s="2"/>
      <c r="S892" s="1"/>
      <c r="U892" s="3"/>
      <c r="V892" s="6"/>
      <c r="W892" s="6"/>
      <c r="X892" s="6"/>
      <c r="Y892" s="2"/>
    </row>
    <row r="893" spans="8:25" ht="12.5" x14ac:dyDescent="0.25">
      <c r="H893" s="1"/>
      <c r="L893" s="1"/>
      <c r="R893" s="2"/>
      <c r="S893" s="1"/>
      <c r="U893" s="3"/>
      <c r="V893" s="6"/>
      <c r="W893" s="6"/>
      <c r="X893" s="6"/>
      <c r="Y893" s="2"/>
    </row>
    <row r="894" spans="8:25" ht="12.5" x14ac:dyDescent="0.25">
      <c r="H894" s="1"/>
      <c r="L894" s="1"/>
      <c r="R894" s="2"/>
      <c r="S894" s="1"/>
      <c r="U894" s="3"/>
      <c r="V894" s="6"/>
      <c r="W894" s="6"/>
      <c r="X894" s="6"/>
      <c r="Y894" s="2"/>
    </row>
    <row r="895" spans="8:25" ht="12.5" x14ac:dyDescent="0.25">
      <c r="H895" s="1"/>
      <c r="L895" s="1"/>
      <c r="R895" s="2"/>
      <c r="S895" s="1"/>
      <c r="U895" s="3"/>
      <c r="V895" s="6"/>
      <c r="W895" s="6"/>
      <c r="X895" s="6"/>
      <c r="Y895" s="2"/>
    </row>
    <row r="896" spans="8:25" ht="12.5" x14ac:dyDescent="0.25">
      <c r="H896" s="1"/>
      <c r="L896" s="1"/>
      <c r="R896" s="2"/>
      <c r="S896" s="1"/>
      <c r="U896" s="3"/>
      <c r="V896" s="6"/>
      <c r="W896" s="6"/>
      <c r="X896" s="6"/>
      <c r="Y896" s="2"/>
    </row>
    <row r="897" spans="8:25" ht="12.5" x14ac:dyDescent="0.25">
      <c r="H897" s="1"/>
      <c r="L897" s="1"/>
      <c r="R897" s="2"/>
      <c r="S897" s="1"/>
      <c r="U897" s="3"/>
      <c r="V897" s="6"/>
      <c r="W897" s="6"/>
      <c r="X897" s="6"/>
      <c r="Y897" s="2"/>
    </row>
    <row r="898" spans="8:25" ht="12.5" x14ac:dyDescent="0.25">
      <c r="H898" s="1"/>
      <c r="L898" s="1"/>
      <c r="R898" s="2"/>
      <c r="S898" s="1"/>
      <c r="U898" s="3"/>
      <c r="V898" s="6"/>
      <c r="W898" s="6"/>
      <c r="X898" s="6"/>
      <c r="Y898" s="2"/>
    </row>
    <row r="899" spans="8:25" ht="12.5" x14ac:dyDescent="0.25">
      <c r="H899" s="1"/>
      <c r="L899" s="1"/>
      <c r="R899" s="2"/>
      <c r="S899" s="1"/>
      <c r="U899" s="3"/>
      <c r="V899" s="6"/>
      <c r="W899" s="6"/>
      <c r="X899" s="6"/>
      <c r="Y899" s="2"/>
    </row>
    <row r="900" spans="8:25" ht="12.5" x14ac:dyDescent="0.25">
      <c r="H900" s="1"/>
      <c r="L900" s="1"/>
      <c r="R900" s="2"/>
      <c r="S900" s="1"/>
      <c r="U900" s="3"/>
      <c r="V900" s="6"/>
      <c r="W900" s="6"/>
      <c r="X900" s="6"/>
      <c r="Y900" s="2"/>
    </row>
    <row r="901" spans="8:25" ht="12.5" x14ac:dyDescent="0.25">
      <c r="H901" s="1"/>
      <c r="L901" s="1"/>
      <c r="R901" s="2"/>
      <c r="S901" s="1"/>
      <c r="U901" s="3"/>
      <c r="V901" s="6"/>
      <c r="W901" s="6"/>
      <c r="X901" s="6"/>
      <c r="Y901" s="2"/>
    </row>
    <row r="902" spans="8:25" ht="12.5" x14ac:dyDescent="0.25">
      <c r="H902" s="1"/>
      <c r="L902" s="1"/>
      <c r="R902" s="2"/>
      <c r="S902" s="1"/>
      <c r="U902" s="3"/>
      <c r="V902" s="6"/>
      <c r="W902" s="6"/>
      <c r="X902" s="6"/>
      <c r="Y902" s="2"/>
    </row>
    <row r="903" spans="8:25" ht="12.5" x14ac:dyDescent="0.25">
      <c r="H903" s="1"/>
      <c r="L903" s="1"/>
      <c r="R903" s="2"/>
      <c r="S903" s="1"/>
      <c r="U903" s="3"/>
      <c r="V903" s="6"/>
      <c r="W903" s="6"/>
      <c r="X903" s="6"/>
      <c r="Y903" s="2"/>
    </row>
    <row r="904" spans="8:25" ht="12.5" x14ac:dyDescent="0.25">
      <c r="H904" s="1"/>
      <c r="L904" s="1"/>
      <c r="R904" s="2"/>
      <c r="S904" s="1"/>
      <c r="U904" s="3"/>
      <c r="V904" s="6"/>
      <c r="W904" s="6"/>
      <c r="X904" s="6"/>
      <c r="Y904" s="2"/>
    </row>
    <row r="905" spans="8:25" ht="12.5" x14ac:dyDescent="0.25">
      <c r="H905" s="1"/>
      <c r="L905" s="1"/>
      <c r="R905" s="2"/>
      <c r="S905" s="1"/>
      <c r="U905" s="3"/>
      <c r="V905" s="6"/>
      <c r="W905" s="6"/>
      <c r="X905" s="6"/>
      <c r="Y905" s="2"/>
    </row>
    <row r="906" spans="8:25" ht="12.5" x14ac:dyDescent="0.25">
      <c r="H906" s="1"/>
      <c r="L906" s="1"/>
      <c r="R906" s="2"/>
      <c r="S906" s="1"/>
      <c r="U906" s="3"/>
      <c r="V906" s="6"/>
      <c r="W906" s="6"/>
      <c r="X906" s="6"/>
      <c r="Y906" s="2"/>
    </row>
    <row r="907" spans="8:25" ht="12.5" x14ac:dyDescent="0.25">
      <c r="H907" s="1"/>
      <c r="L907" s="1"/>
      <c r="R907" s="2"/>
      <c r="S907" s="1"/>
      <c r="U907" s="3"/>
      <c r="V907" s="6"/>
      <c r="W907" s="6"/>
      <c r="X907" s="6"/>
      <c r="Y907" s="2"/>
    </row>
    <row r="908" spans="8:25" ht="12.5" x14ac:dyDescent="0.25">
      <c r="H908" s="1"/>
      <c r="L908" s="1"/>
      <c r="R908" s="2"/>
      <c r="S908" s="1"/>
      <c r="U908" s="3"/>
      <c r="V908" s="6"/>
      <c r="W908" s="6"/>
      <c r="X908" s="6"/>
      <c r="Y908" s="2"/>
    </row>
    <row r="909" spans="8:25" ht="12.5" x14ac:dyDescent="0.25">
      <c r="H909" s="1"/>
      <c r="L909" s="1"/>
      <c r="R909" s="2"/>
      <c r="S909" s="1"/>
      <c r="U909" s="3"/>
      <c r="V909" s="6"/>
      <c r="W909" s="6"/>
      <c r="X909" s="6"/>
      <c r="Y909" s="2"/>
    </row>
    <row r="910" spans="8:25" ht="12.5" x14ac:dyDescent="0.25">
      <c r="H910" s="1"/>
      <c r="L910" s="1"/>
      <c r="R910" s="2"/>
      <c r="S910" s="1"/>
      <c r="U910" s="3"/>
      <c r="V910" s="6"/>
      <c r="W910" s="6"/>
      <c r="X910" s="6"/>
      <c r="Y910" s="2"/>
    </row>
    <row r="911" spans="8:25" ht="12.5" x14ac:dyDescent="0.25">
      <c r="H911" s="1"/>
      <c r="L911" s="1"/>
      <c r="R911" s="2"/>
      <c r="S911" s="1"/>
      <c r="U911" s="3"/>
      <c r="V911" s="6"/>
      <c r="W911" s="6"/>
      <c r="X911" s="6"/>
      <c r="Y911" s="2"/>
    </row>
    <row r="912" spans="8:25" ht="12.5" x14ac:dyDescent="0.25">
      <c r="H912" s="1"/>
      <c r="L912" s="1"/>
      <c r="R912" s="2"/>
      <c r="S912" s="1"/>
      <c r="U912" s="3"/>
      <c r="V912" s="6"/>
      <c r="W912" s="6"/>
      <c r="X912" s="6"/>
      <c r="Y912" s="2"/>
    </row>
    <row r="913" spans="8:25" ht="12.5" x14ac:dyDescent="0.25">
      <c r="H913" s="1"/>
      <c r="L913" s="1"/>
      <c r="R913" s="2"/>
      <c r="S913" s="1"/>
      <c r="U913" s="3"/>
      <c r="V913" s="6"/>
      <c r="W913" s="6"/>
      <c r="X913" s="6"/>
      <c r="Y913" s="2"/>
    </row>
    <row r="914" spans="8:25" ht="12.5" x14ac:dyDescent="0.25">
      <c r="H914" s="1"/>
      <c r="L914" s="1"/>
      <c r="R914" s="2"/>
      <c r="S914" s="1"/>
      <c r="U914" s="3"/>
      <c r="V914" s="6"/>
      <c r="W914" s="6"/>
      <c r="X914" s="6"/>
      <c r="Y914" s="2"/>
    </row>
    <row r="915" spans="8:25" ht="12.5" x14ac:dyDescent="0.25">
      <c r="H915" s="1"/>
      <c r="L915" s="1"/>
      <c r="R915" s="2"/>
      <c r="S915" s="1"/>
      <c r="U915" s="3"/>
      <c r="V915" s="6"/>
      <c r="W915" s="6"/>
      <c r="X915" s="6"/>
      <c r="Y915" s="2"/>
    </row>
    <row r="916" spans="8:25" ht="12.5" x14ac:dyDescent="0.25">
      <c r="H916" s="1"/>
      <c r="L916" s="1"/>
      <c r="R916" s="2"/>
      <c r="S916" s="1"/>
      <c r="U916" s="3"/>
      <c r="V916" s="6"/>
      <c r="W916" s="6"/>
      <c r="X916" s="6"/>
      <c r="Y916" s="2"/>
    </row>
    <row r="917" spans="8:25" ht="12.5" x14ac:dyDescent="0.25">
      <c r="H917" s="1"/>
      <c r="L917" s="1"/>
      <c r="R917" s="2"/>
      <c r="S917" s="1"/>
      <c r="U917" s="3"/>
      <c r="V917" s="6"/>
      <c r="W917" s="6"/>
      <c r="X917" s="6"/>
      <c r="Y917" s="2"/>
    </row>
    <row r="918" spans="8:25" ht="12.5" x14ac:dyDescent="0.25">
      <c r="H918" s="1"/>
      <c r="L918" s="1"/>
      <c r="R918" s="2"/>
      <c r="S918" s="1"/>
      <c r="U918" s="3"/>
      <c r="V918" s="6"/>
      <c r="W918" s="6"/>
      <c r="X918" s="6"/>
      <c r="Y918" s="2"/>
    </row>
    <row r="919" spans="8:25" ht="12.5" x14ac:dyDescent="0.25">
      <c r="H919" s="1"/>
      <c r="L919" s="1"/>
      <c r="R919" s="2"/>
      <c r="S919" s="1"/>
      <c r="U919" s="3"/>
      <c r="V919" s="6"/>
      <c r="W919" s="6"/>
      <c r="X919" s="6"/>
      <c r="Y919" s="2"/>
    </row>
    <row r="920" spans="8:25" ht="12.5" x14ac:dyDescent="0.25">
      <c r="H920" s="1"/>
      <c r="L920" s="1"/>
      <c r="R920" s="2"/>
      <c r="S920" s="1"/>
      <c r="U920" s="3"/>
      <c r="V920" s="6"/>
      <c r="W920" s="6"/>
      <c r="X920" s="6"/>
      <c r="Y920" s="2"/>
    </row>
    <row r="921" spans="8:25" ht="12.5" x14ac:dyDescent="0.25">
      <c r="H921" s="1"/>
      <c r="L921" s="1"/>
      <c r="R921" s="2"/>
      <c r="S921" s="1"/>
      <c r="U921" s="3"/>
      <c r="V921" s="6"/>
      <c r="W921" s="6"/>
      <c r="X921" s="6"/>
      <c r="Y921" s="2"/>
    </row>
    <row r="922" spans="8:25" ht="12.5" x14ac:dyDescent="0.25">
      <c r="H922" s="1"/>
      <c r="L922" s="1"/>
      <c r="R922" s="2"/>
      <c r="S922" s="1"/>
      <c r="U922" s="3"/>
      <c r="V922" s="6"/>
      <c r="W922" s="6"/>
      <c r="X922" s="6"/>
      <c r="Y922" s="2"/>
    </row>
    <row r="923" spans="8:25" ht="12.5" x14ac:dyDescent="0.25">
      <c r="H923" s="1"/>
      <c r="L923" s="1"/>
      <c r="R923" s="2"/>
      <c r="S923" s="1"/>
      <c r="U923" s="3"/>
      <c r="V923" s="6"/>
      <c r="W923" s="6"/>
      <c r="X923" s="6"/>
      <c r="Y923" s="2"/>
    </row>
    <row r="924" spans="8:25" ht="12.5" x14ac:dyDescent="0.25">
      <c r="H924" s="1"/>
      <c r="L924" s="1"/>
      <c r="R924" s="2"/>
      <c r="S924" s="1"/>
      <c r="U924" s="3"/>
      <c r="V924" s="6"/>
      <c r="W924" s="6"/>
      <c r="X924" s="6"/>
      <c r="Y924" s="2"/>
    </row>
    <row r="925" spans="8:25" ht="12.5" x14ac:dyDescent="0.25">
      <c r="H925" s="1"/>
      <c r="L925" s="1"/>
      <c r="R925" s="2"/>
      <c r="S925" s="1"/>
      <c r="U925" s="3"/>
      <c r="V925" s="6"/>
      <c r="W925" s="6"/>
      <c r="X925" s="6"/>
      <c r="Y925" s="2"/>
    </row>
    <row r="926" spans="8:25" ht="12.5" x14ac:dyDescent="0.25">
      <c r="H926" s="1"/>
      <c r="L926" s="1"/>
      <c r="R926" s="2"/>
      <c r="S926" s="1"/>
      <c r="U926" s="3"/>
      <c r="V926" s="6"/>
      <c r="W926" s="6"/>
      <c r="X926" s="6"/>
      <c r="Y926" s="2"/>
    </row>
    <row r="927" spans="8:25" ht="12.5" x14ac:dyDescent="0.25">
      <c r="H927" s="1"/>
      <c r="L927" s="1"/>
      <c r="R927" s="2"/>
      <c r="S927" s="1"/>
      <c r="U927" s="3"/>
      <c r="V927" s="6"/>
      <c r="W927" s="6"/>
      <c r="X927" s="6"/>
      <c r="Y927" s="2"/>
    </row>
    <row r="928" spans="8:25" ht="12.5" x14ac:dyDescent="0.25">
      <c r="H928" s="1"/>
      <c r="L928" s="1"/>
      <c r="R928" s="2"/>
      <c r="S928" s="1"/>
      <c r="U928" s="3"/>
      <c r="V928" s="6"/>
      <c r="W928" s="6"/>
      <c r="X928" s="6"/>
      <c r="Y928" s="2"/>
    </row>
    <row r="929" spans="8:25" ht="12.5" x14ac:dyDescent="0.25">
      <c r="H929" s="1"/>
      <c r="L929" s="1"/>
      <c r="R929" s="2"/>
      <c r="S929" s="1"/>
      <c r="U929" s="3"/>
      <c r="V929" s="6"/>
      <c r="W929" s="6"/>
      <c r="X929" s="6"/>
      <c r="Y929" s="2"/>
    </row>
    <row r="930" spans="8:25" ht="12.5" x14ac:dyDescent="0.25">
      <c r="H930" s="1"/>
      <c r="L930" s="1"/>
      <c r="R930" s="2"/>
      <c r="S930" s="1"/>
      <c r="U930" s="3"/>
      <c r="V930" s="6"/>
      <c r="W930" s="6"/>
      <c r="X930" s="6"/>
      <c r="Y930" s="2"/>
    </row>
    <row r="931" spans="8:25" ht="12.5" x14ac:dyDescent="0.25">
      <c r="H931" s="1"/>
      <c r="L931" s="1"/>
      <c r="R931" s="2"/>
      <c r="S931" s="1"/>
      <c r="U931" s="3"/>
      <c r="V931" s="6"/>
      <c r="W931" s="6"/>
      <c r="X931" s="6"/>
      <c r="Y931" s="2"/>
    </row>
    <row r="932" spans="8:25" ht="12.5" x14ac:dyDescent="0.25">
      <c r="H932" s="1"/>
      <c r="L932" s="1"/>
      <c r="R932" s="2"/>
      <c r="S932" s="1"/>
      <c r="U932" s="3"/>
      <c r="V932" s="6"/>
      <c r="W932" s="6"/>
      <c r="X932" s="6"/>
      <c r="Y932" s="2"/>
    </row>
    <row r="933" spans="8:25" ht="12.5" x14ac:dyDescent="0.25">
      <c r="H933" s="1"/>
      <c r="L933" s="1"/>
      <c r="R933" s="2"/>
      <c r="S933" s="1"/>
      <c r="U933" s="3"/>
      <c r="V933" s="6"/>
      <c r="W933" s="6"/>
      <c r="X933" s="6"/>
      <c r="Y933" s="2"/>
    </row>
    <row r="934" spans="8:25" ht="12.5" x14ac:dyDescent="0.25">
      <c r="H934" s="1"/>
      <c r="L934" s="1"/>
      <c r="R934" s="2"/>
      <c r="S934" s="1"/>
      <c r="U934" s="3"/>
      <c r="V934" s="6"/>
      <c r="W934" s="6"/>
      <c r="X934" s="6"/>
      <c r="Y934" s="2"/>
    </row>
    <row r="935" spans="8:25" ht="12.5" x14ac:dyDescent="0.25">
      <c r="H935" s="1"/>
      <c r="L935" s="1"/>
      <c r="R935" s="2"/>
      <c r="S935" s="1"/>
      <c r="U935" s="3"/>
      <c r="V935" s="6"/>
      <c r="W935" s="6"/>
      <c r="X935" s="6"/>
      <c r="Y935" s="2"/>
    </row>
    <row r="936" spans="8:25" ht="12.5" x14ac:dyDescent="0.25">
      <c r="H936" s="1"/>
      <c r="L936" s="1"/>
      <c r="R936" s="2"/>
      <c r="S936" s="1"/>
      <c r="U936" s="3"/>
      <c r="V936" s="6"/>
      <c r="W936" s="6"/>
      <c r="X936" s="6"/>
      <c r="Y936" s="2"/>
    </row>
    <row r="937" spans="8:25" ht="12.5" x14ac:dyDescent="0.25">
      <c r="H937" s="1"/>
      <c r="L937" s="1"/>
      <c r="R937" s="2"/>
      <c r="S937" s="1"/>
      <c r="U937" s="3"/>
      <c r="V937" s="6"/>
      <c r="W937" s="6"/>
      <c r="X937" s="6"/>
      <c r="Y937" s="2"/>
    </row>
    <row r="938" spans="8:25" ht="12.5" x14ac:dyDescent="0.25">
      <c r="H938" s="1"/>
      <c r="L938" s="1"/>
      <c r="R938" s="2"/>
      <c r="S938" s="1"/>
      <c r="U938" s="3"/>
      <c r="V938" s="6"/>
      <c r="W938" s="6"/>
      <c r="X938" s="6"/>
      <c r="Y938" s="2"/>
    </row>
    <row r="939" spans="8:25" ht="12.5" x14ac:dyDescent="0.25">
      <c r="H939" s="1"/>
      <c r="L939" s="1"/>
      <c r="R939" s="2"/>
      <c r="S939" s="1"/>
      <c r="U939" s="3"/>
      <c r="V939" s="6"/>
      <c r="W939" s="6"/>
      <c r="X939" s="6"/>
      <c r="Y939" s="2"/>
    </row>
    <row r="940" spans="8:25" ht="12.5" x14ac:dyDescent="0.25">
      <c r="H940" s="1"/>
      <c r="L940" s="1"/>
      <c r="R940" s="2"/>
      <c r="S940" s="1"/>
      <c r="U940" s="3"/>
      <c r="V940" s="6"/>
      <c r="W940" s="6"/>
      <c r="X940" s="6"/>
      <c r="Y940" s="2"/>
    </row>
    <row r="941" spans="8:25" ht="12.5" x14ac:dyDescent="0.25">
      <c r="H941" s="1"/>
      <c r="L941" s="1"/>
      <c r="R941" s="2"/>
      <c r="S941" s="1"/>
      <c r="U941" s="3"/>
      <c r="V941" s="6"/>
      <c r="W941" s="6"/>
      <c r="X941" s="6"/>
      <c r="Y941" s="2"/>
    </row>
    <row r="942" spans="8:25" ht="12.5" x14ac:dyDescent="0.25">
      <c r="H942" s="1"/>
      <c r="L942" s="1"/>
      <c r="R942" s="2"/>
      <c r="S942" s="1"/>
      <c r="U942" s="3"/>
      <c r="V942" s="6"/>
      <c r="W942" s="6"/>
      <c r="X942" s="6"/>
      <c r="Y942" s="2"/>
    </row>
    <row r="943" spans="8:25" ht="12.5" x14ac:dyDescent="0.25">
      <c r="H943" s="1"/>
      <c r="L943" s="1"/>
      <c r="R943" s="2"/>
      <c r="S943" s="1"/>
      <c r="U943" s="3"/>
      <c r="V943" s="6"/>
      <c r="W943" s="6"/>
      <c r="X943" s="6"/>
      <c r="Y943" s="2"/>
    </row>
    <row r="944" spans="8:25" ht="12.5" x14ac:dyDescent="0.25">
      <c r="H944" s="1"/>
      <c r="L944" s="1"/>
      <c r="R944" s="2"/>
      <c r="S944" s="1"/>
      <c r="U944" s="3"/>
      <c r="V944" s="6"/>
      <c r="W944" s="6"/>
      <c r="X944" s="6"/>
      <c r="Y944" s="2"/>
    </row>
    <row r="945" spans="8:25" ht="12.5" x14ac:dyDescent="0.25">
      <c r="H945" s="1"/>
      <c r="L945" s="1"/>
      <c r="R945" s="2"/>
      <c r="S945" s="1"/>
      <c r="U945" s="3"/>
      <c r="V945" s="6"/>
      <c r="W945" s="6"/>
      <c r="X945" s="6"/>
      <c r="Y945" s="2"/>
    </row>
    <row r="946" spans="8:25" ht="12.5" x14ac:dyDescent="0.25">
      <c r="H946" s="1"/>
      <c r="L946" s="1"/>
      <c r="R946" s="2"/>
      <c r="S946" s="1"/>
      <c r="U946" s="3"/>
      <c r="V946" s="6"/>
      <c r="W946" s="6"/>
      <c r="X946" s="6"/>
      <c r="Y946" s="2"/>
    </row>
    <row r="947" spans="8:25" ht="12.5" x14ac:dyDescent="0.25">
      <c r="H947" s="1"/>
      <c r="L947" s="1"/>
      <c r="R947" s="2"/>
      <c r="S947" s="1"/>
      <c r="U947" s="3"/>
      <c r="V947" s="6"/>
      <c r="W947" s="6"/>
      <c r="X947" s="6"/>
      <c r="Y947" s="2"/>
    </row>
    <row r="948" spans="8:25" ht="12.5" x14ac:dyDescent="0.25">
      <c r="H948" s="1"/>
      <c r="L948" s="1"/>
      <c r="R948" s="2"/>
      <c r="S948" s="1"/>
      <c r="U948" s="3"/>
      <c r="V948" s="6"/>
      <c r="W948" s="6"/>
      <c r="X948" s="6"/>
      <c r="Y948" s="2"/>
    </row>
    <row r="949" spans="8:25" ht="12.5" x14ac:dyDescent="0.25">
      <c r="H949" s="1"/>
      <c r="L949" s="1"/>
      <c r="R949" s="2"/>
      <c r="S949" s="1"/>
      <c r="U949" s="3"/>
      <c r="V949" s="6"/>
      <c r="W949" s="6"/>
      <c r="X949" s="6"/>
      <c r="Y949" s="2"/>
    </row>
    <row r="950" spans="8:25" ht="12.5" x14ac:dyDescent="0.25">
      <c r="H950" s="1"/>
      <c r="L950" s="1"/>
      <c r="R950" s="2"/>
      <c r="S950" s="1"/>
      <c r="U950" s="3"/>
      <c r="V950" s="6"/>
      <c r="W950" s="6"/>
      <c r="X950" s="6"/>
      <c r="Y950" s="2"/>
    </row>
    <row r="951" spans="8:25" ht="12.5" x14ac:dyDescent="0.25">
      <c r="H951" s="1"/>
      <c r="L951" s="1"/>
      <c r="R951" s="2"/>
      <c r="S951" s="1"/>
      <c r="U951" s="3"/>
      <c r="V951" s="6"/>
      <c r="W951" s="6"/>
      <c r="X951" s="6"/>
      <c r="Y951" s="2"/>
    </row>
    <row r="952" spans="8:25" ht="12.5" x14ac:dyDescent="0.25">
      <c r="H952" s="1"/>
      <c r="L952" s="1"/>
      <c r="R952" s="2"/>
      <c r="S952" s="1"/>
      <c r="U952" s="3"/>
      <c r="V952" s="6"/>
      <c r="W952" s="6"/>
      <c r="X952" s="6"/>
      <c r="Y952" s="2"/>
    </row>
    <row r="953" spans="8:25" ht="12.5" x14ac:dyDescent="0.25">
      <c r="H953" s="1"/>
      <c r="L953" s="1"/>
      <c r="R953" s="2"/>
      <c r="S953" s="1"/>
      <c r="U953" s="3"/>
      <c r="V953" s="6"/>
      <c r="W953" s="6"/>
      <c r="X953" s="6"/>
      <c r="Y953" s="2"/>
    </row>
    <row r="954" spans="8:25" ht="12.5" x14ac:dyDescent="0.25">
      <c r="H954" s="1"/>
      <c r="L954" s="1"/>
      <c r="R954" s="2"/>
      <c r="S954" s="1"/>
      <c r="U954" s="3"/>
      <c r="V954" s="6"/>
      <c r="W954" s="6"/>
      <c r="X954" s="6"/>
      <c r="Y954" s="2"/>
    </row>
    <row r="955" spans="8:25" ht="12.5" x14ac:dyDescent="0.25">
      <c r="H955" s="1"/>
      <c r="L955" s="1"/>
      <c r="R955" s="2"/>
      <c r="S955" s="1"/>
      <c r="U955" s="3"/>
      <c r="V955" s="6"/>
      <c r="W955" s="6"/>
      <c r="X955" s="6"/>
      <c r="Y955" s="2"/>
    </row>
    <row r="956" spans="8:25" ht="12.5" x14ac:dyDescent="0.25">
      <c r="H956" s="1"/>
      <c r="L956" s="1"/>
      <c r="R956" s="2"/>
      <c r="S956" s="1"/>
      <c r="U956" s="3"/>
      <c r="V956" s="6"/>
      <c r="W956" s="6"/>
      <c r="X956" s="6"/>
      <c r="Y956" s="2"/>
    </row>
    <row r="957" spans="8:25" ht="12.5" x14ac:dyDescent="0.25">
      <c r="H957" s="1"/>
      <c r="L957" s="1"/>
      <c r="R957" s="2"/>
      <c r="S957" s="1"/>
      <c r="U957" s="3"/>
      <c r="V957" s="6"/>
      <c r="W957" s="6"/>
      <c r="X957" s="6"/>
      <c r="Y957" s="2"/>
    </row>
    <row r="958" spans="8:25" ht="12.5" x14ac:dyDescent="0.25">
      <c r="H958" s="1"/>
      <c r="L958" s="1"/>
      <c r="R958" s="2"/>
      <c r="S958" s="1"/>
      <c r="U958" s="3"/>
      <c r="V958" s="6"/>
      <c r="W958" s="6"/>
      <c r="X958" s="6"/>
      <c r="Y958" s="2"/>
    </row>
    <row r="959" spans="8:25" ht="12.5" x14ac:dyDescent="0.25">
      <c r="H959" s="1"/>
      <c r="L959" s="1"/>
      <c r="R959" s="2"/>
      <c r="S959" s="1"/>
      <c r="U959" s="3"/>
      <c r="V959" s="6"/>
      <c r="W959" s="6"/>
      <c r="X959" s="6"/>
      <c r="Y959" s="2"/>
    </row>
    <row r="960" spans="8:25" ht="12.5" x14ac:dyDescent="0.25">
      <c r="H960" s="1"/>
      <c r="L960" s="1"/>
      <c r="R960" s="2"/>
      <c r="S960" s="1"/>
      <c r="U960" s="3"/>
      <c r="V960" s="6"/>
      <c r="W960" s="6"/>
      <c r="X960" s="6"/>
      <c r="Y960" s="2"/>
    </row>
    <row r="961" spans="8:25" ht="12.5" x14ac:dyDescent="0.25">
      <c r="H961" s="1"/>
      <c r="L961" s="1"/>
      <c r="R961" s="2"/>
      <c r="S961" s="1"/>
      <c r="U961" s="3"/>
      <c r="V961" s="6"/>
      <c r="W961" s="6"/>
      <c r="X961" s="6"/>
      <c r="Y961" s="2"/>
    </row>
    <row r="962" spans="8:25" ht="12.5" x14ac:dyDescent="0.25">
      <c r="H962" s="1"/>
      <c r="L962" s="1"/>
      <c r="R962" s="2"/>
      <c r="S962" s="1"/>
      <c r="U962" s="3"/>
      <c r="V962" s="6"/>
      <c r="W962" s="6"/>
      <c r="X962" s="6"/>
      <c r="Y962" s="2"/>
    </row>
    <row r="963" spans="8:25" ht="12.5" x14ac:dyDescent="0.25">
      <c r="H963" s="1"/>
      <c r="L963" s="1"/>
      <c r="R963" s="2"/>
      <c r="S963" s="1"/>
      <c r="U963" s="3"/>
      <c r="V963" s="6"/>
      <c r="W963" s="6"/>
      <c r="X963" s="6"/>
      <c r="Y963" s="2"/>
    </row>
    <row r="964" spans="8:25" ht="12.5" x14ac:dyDescent="0.25">
      <c r="H964" s="1"/>
      <c r="L964" s="1"/>
      <c r="R964" s="2"/>
      <c r="S964" s="1"/>
      <c r="U964" s="3"/>
      <c r="V964" s="6"/>
      <c r="W964" s="6"/>
      <c r="X964" s="6"/>
      <c r="Y964" s="2"/>
    </row>
    <row r="965" spans="8:25" ht="12.5" x14ac:dyDescent="0.25">
      <c r="H965" s="1"/>
      <c r="L965" s="1"/>
      <c r="R965" s="2"/>
      <c r="S965" s="1"/>
      <c r="U965" s="3"/>
      <c r="V965" s="6"/>
      <c r="W965" s="6"/>
      <c r="X965" s="6"/>
      <c r="Y965" s="2"/>
    </row>
    <row r="966" spans="8:25" ht="12.5" x14ac:dyDescent="0.25">
      <c r="H966" s="1"/>
      <c r="L966" s="1"/>
      <c r="R966" s="2"/>
      <c r="S966" s="1"/>
      <c r="U966" s="3"/>
      <c r="V966" s="6"/>
      <c r="W966" s="6"/>
      <c r="X966" s="6"/>
      <c r="Y966" s="2"/>
    </row>
    <row r="967" spans="8:25" ht="12.5" x14ac:dyDescent="0.25">
      <c r="H967" s="1"/>
      <c r="L967" s="1"/>
      <c r="R967" s="2"/>
      <c r="S967" s="1"/>
      <c r="U967" s="3"/>
      <c r="V967" s="6"/>
      <c r="W967" s="6"/>
      <c r="X967" s="6"/>
      <c r="Y967" s="2"/>
    </row>
    <row r="968" spans="8:25" ht="12.5" x14ac:dyDescent="0.25">
      <c r="H968" s="1"/>
      <c r="L968" s="1"/>
      <c r="R968" s="2"/>
      <c r="S968" s="1"/>
      <c r="U968" s="3"/>
      <c r="V968" s="6"/>
      <c r="W968" s="6"/>
      <c r="X968" s="6"/>
      <c r="Y968" s="2"/>
    </row>
    <row r="969" spans="8:25" ht="12.5" x14ac:dyDescent="0.25">
      <c r="H969" s="1"/>
      <c r="L969" s="1"/>
      <c r="R969" s="2"/>
      <c r="S969" s="1"/>
      <c r="U969" s="3"/>
      <c r="V969" s="6"/>
      <c r="W969" s="6"/>
      <c r="X969" s="6"/>
      <c r="Y969" s="2"/>
    </row>
    <row r="970" spans="8:25" ht="12.5" x14ac:dyDescent="0.25">
      <c r="H970" s="1"/>
      <c r="L970" s="1"/>
      <c r="R970" s="2"/>
      <c r="S970" s="1"/>
      <c r="U970" s="3"/>
      <c r="V970" s="6"/>
      <c r="W970" s="6"/>
      <c r="X970" s="6"/>
      <c r="Y970" s="2"/>
    </row>
    <row r="971" spans="8:25" ht="12.5" x14ac:dyDescent="0.25">
      <c r="H971" s="1"/>
      <c r="L971" s="1"/>
      <c r="R971" s="2"/>
      <c r="S971" s="1"/>
      <c r="U971" s="3"/>
      <c r="V971" s="6"/>
      <c r="W971" s="6"/>
      <c r="X971" s="6"/>
      <c r="Y971" s="2"/>
    </row>
    <row r="972" spans="8:25" ht="12.5" x14ac:dyDescent="0.25">
      <c r="H972" s="1"/>
      <c r="L972" s="1"/>
      <c r="R972" s="2"/>
      <c r="S972" s="1"/>
      <c r="U972" s="3"/>
      <c r="V972" s="6"/>
      <c r="W972" s="6"/>
      <c r="X972" s="6"/>
      <c r="Y972" s="2"/>
    </row>
    <row r="973" spans="8:25" ht="12.5" x14ac:dyDescent="0.25">
      <c r="H973" s="1"/>
      <c r="L973" s="1"/>
      <c r="R973" s="2"/>
      <c r="S973" s="1"/>
      <c r="U973" s="3"/>
      <c r="V973" s="6"/>
      <c r="W973" s="6"/>
      <c r="X973" s="6"/>
      <c r="Y973" s="2"/>
    </row>
    <row r="974" spans="8:25" ht="12.5" x14ac:dyDescent="0.25">
      <c r="H974" s="1"/>
      <c r="L974" s="1"/>
      <c r="R974" s="2"/>
      <c r="S974" s="1"/>
      <c r="U974" s="3"/>
      <c r="V974" s="6"/>
      <c r="W974" s="6"/>
      <c r="X974" s="6"/>
      <c r="Y974" s="2"/>
    </row>
    <row r="975" spans="8:25" ht="12.5" x14ac:dyDescent="0.25">
      <c r="H975" s="1"/>
      <c r="L975" s="1"/>
      <c r="R975" s="2"/>
      <c r="S975" s="1"/>
      <c r="U975" s="3"/>
      <c r="V975" s="6"/>
      <c r="W975" s="6"/>
      <c r="X975" s="6"/>
      <c r="Y975" s="2"/>
    </row>
    <row r="976" spans="8:25" ht="12.5" x14ac:dyDescent="0.25">
      <c r="H976" s="1"/>
      <c r="L976" s="1"/>
      <c r="R976" s="2"/>
      <c r="S976" s="1"/>
      <c r="U976" s="3"/>
      <c r="V976" s="6"/>
      <c r="W976" s="6"/>
      <c r="X976" s="6"/>
      <c r="Y976" s="2"/>
    </row>
    <row r="977" spans="8:25" ht="12.5" x14ac:dyDescent="0.25">
      <c r="H977" s="1"/>
      <c r="L977" s="1"/>
      <c r="R977" s="2"/>
      <c r="S977" s="1"/>
      <c r="U977" s="3"/>
      <c r="V977" s="6"/>
      <c r="W977" s="6"/>
      <c r="X977" s="6"/>
      <c r="Y977" s="2"/>
    </row>
    <row r="978" spans="8:25" ht="12.5" x14ac:dyDescent="0.25">
      <c r="H978" s="1"/>
      <c r="L978" s="1"/>
      <c r="R978" s="2"/>
      <c r="S978" s="1"/>
      <c r="U978" s="3"/>
      <c r="V978" s="6"/>
      <c r="W978" s="6"/>
      <c r="X978" s="6"/>
      <c r="Y978" s="2"/>
    </row>
    <row r="979" spans="8:25" ht="12.5" x14ac:dyDescent="0.25">
      <c r="H979" s="1"/>
      <c r="L979" s="1"/>
      <c r="R979" s="2"/>
      <c r="S979" s="1"/>
      <c r="U979" s="3"/>
      <c r="V979" s="6"/>
      <c r="W979" s="6"/>
      <c r="X979" s="6"/>
      <c r="Y979" s="2"/>
    </row>
    <row r="980" spans="8:25" ht="12.5" x14ac:dyDescent="0.25">
      <c r="H980" s="1"/>
      <c r="L980" s="1"/>
      <c r="R980" s="2"/>
      <c r="S980" s="1"/>
      <c r="U980" s="3"/>
      <c r="V980" s="6"/>
      <c r="W980" s="6"/>
      <c r="X980" s="6"/>
      <c r="Y980" s="2"/>
    </row>
    <row r="981" spans="8:25" ht="12.5" x14ac:dyDescent="0.25">
      <c r="H981" s="1"/>
      <c r="L981" s="1"/>
      <c r="R981" s="2"/>
      <c r="S981" s="1"/>
      <c r="U981" s="3"/>
      <c r="V981" s="6"/>
      <c r="W981" s="6"/>
      <c r="X981" s="6"/>
      <c r="Y981" s="2"/>
    </row>
    <row r="982" spans="8:25" ht="12.5" x14ac:dyDescent="0.25">
      <c r="H982" s="1"/>
      <c r="L982" s="1"/>
      <c r="R982" s="2"/>
      <c r="S982" s="1"/>
      <c r="U982" s="3"/>
      <c r="V982" s="6"/>
      <c r="W982" s="6"/>
      <c r="X982" s="6"/>
      <c r="Y982" s="2"/>
    </row>
    <row r="983" spans="8:25" ht="12.5" x14ac:dyDescent="0.25">
      <c r="H983" s="1"/>
      <c r="L983" s="1"/>
      <c r="R983" s="2"/>
      <c r="S983" s="1"/>
      <c r="U983" s="3"/>
      <c r="V983" s="6"/>
      <c r="W983" s="6"/>
      <c r="X983" s="6"/>
      <c r="Y983" s="2"/>
    </row>
    <row r="984" spans="8:25" ht="12.5" x14ac:dyDescent="0.25">
      <c r="H984" s="1"/>
      <c r="L984" s="1"/>
      <c r="R984" s="2"/>
      <c r="S984" s="1"/>
      <c r="U984" s="3"/>
      <c r="V984" s="6"/>
      <c r="W984" s="6"/>
      <c r="X984" s="6"/>
      <c r="Y984" s="2"/>
    </row>
    <row r="985" spans="8:25" ht="12.5" x14ac:dyDescent="0.25">
      <c r="H985" s="1"/>
      <c r="L985" s="1"/>
      <c r="R985" s="2"/>
      <c r="S985" s="1"/>
      <c r="U985" s="3"/>
      <c r="V985" s="6"/>
      <c r="W985" s="6"/>
      <c r="X985" s="6"/>
      <c r="Y985" s="2"/>
    </row>
    <row r="986" spans="8:25" ht="12.5" x14ac:dyDescent="0.25">
      <c r="H986" s="1"/>
      <c r="L986" s="1"/>
      <c r="R986" s="2"/>
      <c r="S986" s="1"/>
      <c r="U986" s="3"/>
      <c r="V986" s="6"/>
      <c r="W986" s="6"/>
      <c r="X986" s="6"/>
      <c r="Y986" s="2"/>
    </row>
    <row r="987" spans="8:25" ht="12.5" x14ac:dyDescent="0.25">
      <c r="H987" s="1"/>
      <c r="L987" s="1"/>
      <c r="R987" s="2"/>
      <c r="S987" s="1"/>
      <c r="U987" s="3"/>
      <c r="V987" s="6"/>
      <c r="W987" s="6"/>
      <c r="X987" s="6"/>
      <c r="Y987" s="2"/>
    </row>
    <row r="988" spans="8:25" ht="12.5" x14ac:dyDescent="0.25">
      <c r="H988" s="1"/>
      <c r="L988" s="1"/>
      <c r="R988" s="2"/>
      <c r="S988" s="1"/>
      <c r="U988" s="3"/>
      <c r="V988" s="6"/>
      <c r="W988" s="6"/>
      <c r="X988" s="6"/>
      <c r="Y988" s="2"/>
    </row>
    <row r="989" spans="8:25" ht="12.5" x14ac:dyDescent="0.25">
      <c r="H989" s="1"/>
      <c r="L989" s="1"/>
      <c r="R989" s="2"/>
      <c r="S989" s="1"/>
      <c r="U989" s="3"/>
      <c r="V989" s="6"/>
      <c r="W989" s="6"/>
      <c r="X989" s="6"/>
      <c r="Y989" s="2"/>
    </row>
    <row r="990" spans="8:25" ht="12.5" x14ac:dyDescent="0.25">
      <c r="H990" s="1"/>
      <c r="L990" s="1"/>
      <c r="R990" s="2"/>
      <c r="S990" s="1"/>
      <c r="U990" s="3"/>
      <c r="V990" s="6"/>
      <c r="W990" s="6"/>
      <c r="X990" s="6"/>
      <c r="Y990" s="2"/>
    </row>
    <row r="991" spans="8:25" ht="12.5" x14ac:dyDescent="0.25">
      <c r="H991" s="1"/>
      <c r="L991" s="1"/>
      <c r="R991" s="2"/>
      <c r="S991" s="1"/>
      <c r="U991" s="3"/>
      <c r="V991" s="6"/>
      <c r="W991" s="6"/>
      <c r="X991" s="6"/>
      <c r="Y991" s="2"/>
    </row>
    <row r="992" spans="8:25" ht="12.5" x14ac:dyDescent="0.25">
      <c r="H992" s="1"/>
      <c r="L992" s="1"/>
      <c r="R992" s="2"/>
      <c r="S992" s="1"/>
      <c r="U992" s="3"/>
      <c r="V992" s="6"/>
      <c r="W992" s="6"/>
      <c r="X992" s="6"/>
      <c r="Y992" s="2"/>
    </row>
    <row r="993" spans="8:25" ht="12.5" x14ac:dyDescent="0.25">
      <c r="H993" s="1"/>
      <c r="L993" s="1"/>
      <c r="R993" s="2"/>
      <c r="S993" s="1"/>
      <c r="U993" s="3"/>
      <c r="V993" s="6"/>
      <c r="W993" s="6"/>
      <c r="X993" s="6"/>
      <c r="Y993" s="2"/>
    </row>
    <row r="994" spans="8:25" ht="12.5" x14ac:dyDescent="0.25">
      <c r="H994" s="1"/>
      <c r="L994" s="1"/>
      <c r="R994" s="2"/>
      <c r="S994" s="1"/>
      <c r="U994" s="3"/>
      <c r="V994" s="6"/>
      <c r="W994" s="6"/>
      <c r="X994" s="6"/>
      <c r="Y994" s="2"/>
    </row>
    <row r="995" spans="8:25" ht="12.5" x14ac:dyDescent="0.25">
      <c r="H995" s="1"/>
      <c r="L995" s="1"/>
      <c r="R995" s="2"/>
      <c r="S995" s="1"/>
      <c r="U995" s="3"/>
      <c r="V995" s="6"/>
      <c r="W995" s="6"/>
      <c r="X995" s="6"/>
      <c r="Y995" s="2"/>
    </row>
    <row r="996" spans="8:25" ht="12.5" x14ac:dyDescent="0.25">
      <c r="H996" s="1"/>
      <c r="L996" s="1"/>
      <c r="R996" s="2"/>
      <c r="S996" s="1"/>
      <c r="U996" s="3"/>
      <c r="V996" s="6"/>
      <c r="W996" s="6"/>
      <c r="X996" s="6"/>
      <c r="Y996" s="2"/>
    </row>
    <row r="997" spans="8:25" ht="12.5" x14ac:dyDescent="0.25">
      <c r="H997" s="1"/>
      <c r="L997" s="1"/>
      <c r="R997" s="2"/>
      <c r="S997" s="1"/>
      <c r="U997" s="3"/>
      <c r="V997" s="6"/>
      <c r="W997" s="6"/>
      <c r="X997" s="6"/>
      <c r="Y997" s="2"/>
    </row>
    <row r="998" spans="8:25" ht="12.5" x14ac:dyDescent="0.25">
      <c r="H998" s="1"/>
      <c r="L998" s="1"/>
      <c r="R998" s="2"/>
      <c r="S998" s="1"/>
      <c r="U998" s="3"/>
      <c r="V998" s="6"/>
      <c r="W998" s="6"/>
      <c r="X998" s="6"/>
      <c r="Y998" s="2"/>
    </row>
    <row r="999" spans="8:25" ht="12.5" x14ac:dyDescent="0.25">
      <c r="H999" s="1"/>
      <c r="L999" s="1"/>
      <c r="R999" s="2"/>
      <c r="S999" s="1"/>
      <c r="U999" s="3"/>
      <c r="V999" s="6"/>
      <c r="W999" s="6"/>
      <c r="X999" s="6"/>
      <c r="Y999" s="2"/>
    </row>
    <row r="1000" spans="8:25" ht="12.5" x14ac:dyDescent="0.25">
      <c r="H1000" s="1"/>
      <c r="L1000" s="1"/>
      <c r="R1000" s="2"/>
      <c r="S1000" s="1"/>
      <c r="U1000" s="3"/>
      <c r="V1000" s="6"/>
      <c r="W1000" s="6"/>
      <c r="X1000" s="6"/>
      <c r="Y1000" s="2"/>
    </row>
    <row r="1001" spans="8:25" ht="12.5" x14ac:dyDescent="0.25">
      <c r="H1001" s="1"/>
      <c r="L1001" s="1"/>
      <c r="R1001" s="2"/>
      <c r="S1001" s="1"/>
      <c r="U1001" s="3"/>
      <c r="V1001" s="6"/>
      <c r="W1001" s="6"/>
      <c r="X1001" s="6"/>
      <c r="Y1001" s="2"/>
    </row>
    <row r="1002" spans="8:25" ht="12.5" x14ac:dyDescent="0.25">
      <c r="H1002" s="1"/>
      <c r="L1002" s="1"/>
      <c r="R1002" s="2"/>
      <c r="S1002" s="1"/>
      <c r="U1002" s="3"/>
      <c r="V1002" s="6"/>
      <c r="W1002" s="6"/>
      <c r="X1002" s="6"/>
      <c r="Y1002" s="2"/>
    </row>
    <row r="1003" spans="8:25" ht="12.5" x14ac:dyDescent="0.25">
      <c r="H1003" s="1"/>
      <c r="L1003" s="1"/>
      <c r="R1003" s="2"/>
      <c r="S1003" s="1"/>
      <c r="U1003" s="3"/>
      <c r="V1003" s="6"/>
      <c r="W1003" s="6"/>
      <c r="X1003" s="6"/>
      <c r="Y1003" s="2"/>
    </row>
    <row r="1004" spans="8:25" ht="12.5" x14ac:dyDescent="0.25">
      <c r="H1004" s="1"/>
      <c r="L1004" s="1"/>
      <c r="R1004" s="2"/>
      <c r="S1004" s="1"/>
      <c r="U1004" s="3"/>
      <c r="V1004" s="6"/>
      <c r="W1004" s="6"/>
      <c r="X1004" s="6"/>
      <c r="Y1004" s="2"/>
    </row>
    <row r="1005" spans="8:25" ht="12.5" x14ac:dyDescent="0.25">
      <c r="H1005" s="1"/>
      <c r="L1005" s="1"/>
      <c r="R1005" s="2"/>
      <c r="S1005" s="1"/>
      <c r="U1005" s="3"/>
      <c r="V1005" s="6"/>
      <c r="W1005" s="6"/>
      <c r="X1005" s="6"/>
      <c r="Y1005" s="2"/>
    </row>
    <row r="1006" spans="8:25" ht="12.5" x14ac:dyDescent="0.25">
      <c r="H1006" s="1"/>
      <c r="L1006" s="1"/>
      <c r="R1006" s="2"/>
      <c r="S1006" s="1"/>
      <c r="U1006" s="3"/>
      <c r="V1006" s="6"/>
      <c r="W1006" s="6"/>
      <c r="X1006" s="6"/>
      <c r="Y1006" s="2"/>
    </row>
    <row r="1007" spans="8:25" ht="12.5" x14ac:dyDescent="0.25">
      <c r="H1007" s="1"/>
      <c r="L1007" s="1"/>
      <c r="R1007" s="2"/>
      <c r="S1007" s="1"/>
      <c r="U1007" s="3"/>
      <c r="V1007" s="6"/>
      <c r="W1007" s="6"/>
      <c r="X1007" s="6"/>
      <c r="Y1007" s="2"/>
    </row>
    <row r="1008" spans="8:25" ht="12.5" x14ac:dyDescent="0.25">
      <c r="H1008" s="1"/>
      <c r="L1008" s="1"/>
      <c r="R1008" s="2"/>
      <c r="S1008" s="1"/>
      <c r="U1008" s="3"/>
      <c r="V1008" s="6"/>
      <c r="W1008" s="6"/>
      <c r="X1008" s="6"/>
      <c r="Y1008" s="2"/>
    </row>
    <row r="1009" spans="8:25" ht="12.5" x14ac:dyDescent="0.25">
      <c r="H1009" s="1"/>
      <c r="L1009" s="1"/>
      <c r="R1009" s="2"/>
      <c r="S1009" s="1"/>
      <c r="U1009" s="3"/>
      <c r="V1009" s="6"/>
      <c r="W1009" s="6"/>
      <c r="X1009" s="6"/>
      <c r="Y1009" s="2"/>
    </row>
    <row r="1010" spans="8:25" ht="12.5" x14ac:dyDescent="0.25">
      <c r="H1010" s="1"/>
      <c r="L1010" s="1"/>
      <c r="R1010" s="2"/>
      <c r="S1010" s="1"/>
      <c r="U1010" s="3"/>
      <c r="V1010" s="6"/>
      <c r="W1010" s="6"/>
      <c r="X1010" s="6"/>
      <c r="Y1010" s="2"/>
    </row>
  </sheetData>
  <mergeCells count="22">
    <mergeCell ref="V19:V20"/>
    <mergeCell ref="W19:W20"/>
    <mergeCell ref="X19:X20"/>
    <mergeCell ref="A10:C10"/>
    <mergeCell ref="A11:C11"/>
    <mergeCell ref="A13:C13"/>
    <mergeCell ref="A14:B14"/>
    <mergeCell ref="A15:C15"/>
    <mergeCell ref="A16:C16"/>
    <mergeCell ref="A19:A20"/>
    <mergeCell ref="O19:P19"/>
    <mergeCell ref="Q19:R19"/>
    <mergeCell ref="S19:S20"/>
    <mergeCell ref="T19:T20"/>
    <mergeCell ref="U19:U20"/>
    <mergeCell ref="B19:B20"/>
    <mergeCell ref="C19:C20"/>
    <mergeCell ref="D19:D20"/>
    <mergeCell ref="E19:H19"/>
    <mergeCell ref="I19:L19"/>
    <mergeCell ref="M19:M20"/>
    <mergeCell ref="N19:N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72"/>
  <sheetViews>
    <sheetView workbookViewId="0"/>
  </sheetViews>
  <sheetFormatPr defaultColWidth="12.6328125" defaultRowHeight="15.75" customHeight="1" x14ac:dyDescent="0.25"/>
  <sheetData>
    <row r="1" spans="1:9" ht="15.75" customHeight="1" x14ac:dyDescent="0.35">
      <c r="A1" s="20" t="s">
        <v>215</v>
      </c>
      <c r="B1" s="21" t="s">
        <v>216</v>
      </c>
      <c r="C1" s="22" t="s">
        <v>217</v>
      </c>
      <c r="D1" s="22" t="s">
        <v>218</v>
      </c>
      <c r="E1" s="22" t="s">
        <v>219</v>
      </c>
      <c r="F1" s="22" t="s">
        <v>220</v>
      </c>
      <c r="G1" s="22" t="s">
        <v>221</v>
      </c>
      <c r="H1" s="22" t="s">
        <v>222</v>
      </c>
      <c r="I1" s="22" t="s">
        <v>223</v>
      </c>
    </row>
    <row r="2" spans="1:9" ht="15.75" customHeight="1" x14ac:dyDescent="0.35">
      <c r="A2" s="23">
        <v>1</v>
      </c>
      <c r="B2" s="24">
        <v>13519145</v>
      </c>
      <c r="C2" s="25" t="s">
        <v>39</v>
      </c>
      <c r="D2" s="26">
        <v>97</v>
      </c>
      <c r="E2" s="26">
        <v>100</v>
      </c>
      <c r="F2" s="27">
        <v>0</v>
      </c>
      <c r="G2" s="26">
        <v>73</v>
      </c>
      <c r="H2" s="26">
        <v>35</v>
      </c>
      <c r="I2" s="28">
        <v>55</v>
      </c>
    </row>
    <row r="3" spans="1:9" ht="15.75" customHeight="1" x14ac:dyDescent="0.35">
      <c r="A3" s="29">
        <v>2</v>
      </c>
      <c r="B3" s="30">
        <v>13520001</v>
      </c>
      <c r="C3" s="31" t="s">
        <v>41</v>
      </c>
      <c r="D3" s="32">
        <v>98</v>
      </c>
      <c r="E3" s="32">
        <v>110</v>
      </c>
      <c r="F3" s="33">
        <v>105</v>
      </c>
      <c r="G3" s="32">
        <v>100</v>
      </c>
      <c r="H3" s="32">
        <v>100</v>
      </c>
      <c r="I3" s="34">
        <v>109</v>
      </c>
    </row>
    <row r="4" spans="1:9" ht="15.75" customHeight="1" x14ac:dyDescent="0.35">
      <c r="A4" s="29">
        <v>3</v>
      </c>
      <c r="B4" s="30">
        <v>13520004</v>
      </c>
      <c r="C4" s="31" t="s">
        <v>42</v>
      </c>
      <c r="D4" s="32">
        <v>99</v>
      </c>
      <c r="E4" s="32">
        <v>105</v>
      </c>
      <c r="F4" s="33">
        <v>105</v>
      </c>
      <c r="G4" s="32">
        <v>99</v>
      </c>
      <c r="H4" s="32">
        <v>100</v>
      </c>
      <c r="I4" s="34">
        <v>85</v>
      </c>
    </row>
    <row r="5" spans="1:9" ht="15.75" customHeight="1" x14ac:dyDescent="0.35">
      <c r="A5" s="29">
        <v>4</v>
      </c>
      <c r="B5" s="30">
        <v>13520007</v>
      </c>
      <c r="C5" s="31" t="s">
        <v>43</v>
      </c>
      <c r="D5" s="32">
        <v>97</v>
      </c>
      <c r="E5" s="32">
        <v>100</v>
      </c>
      <c r="F5" s="33">
        <v>89</v>
      </c>
      <c r="G5" s="32">
        <v>98</v>
      </c>
      <c r="H5" s="32">
        <v>95</v>
      </c>
      <c r="I5" s="34">
        <v>105</v>
      </c>
    </row>
    <row r="6" spans="1:9" ht="15.75" customHeight="1" x14ac:dyDescent="0.35">
      <c r="A6" s="29">
        <v>5</v>
      </c>
      <c r="B6" s="30">
        <v>13520010</v>
      </c>
      <c r="C6" s="31" t="s">
        <v>44</v>
      </c>
      <c r="D6" s="32">
        <v>97</v>
      </c>
      <c r="E6" s="32">
        <v>89</v>
      </c>
      <c r="F6" s="33">
        <v>80</v>
      </c>
      <c r="G6" s="32">
        <v>78</v>
      </c>
      <c r="H6" s="32">
        <v>94</v>
      </c>
      <c r="I6" s="34">
        <v>75</v>
      </c>
    </row>
    <row r="7" spans="1:9" ht="15.75" customHeight="1" x14ac:dyDescent="0.35">
      <c r="A7" s="29">
        <v>6</v>
      </c>
      <c r="B7" s="30">
        <v>13520013</v>
      </c>
      <c r="C7" s="31" t="s">
        <v>46</v>
      </c>
      <c r="D7" s="32">
        <v>98</v>
      </c>
      <c r="E7" s="32">
        <v>88</v>
      </c>
      <c r="F7" s="33">
        <v>104</v>
      </c>
      <c r="G7" s="32">
        <v>88</v>
      </c>
      <c r="H7" s="32">
        <v>95</v>
      </c>
      <c r="I7" s="34">
        <v>93</v>
      </c>
    </row>
    <row r="8" spans="1:9" ht="15.75" customHeight="1" x14ac:dyDescent="0.35">
      <c r="A8" s="29">
        <v>7</v>
      </c>
      <c r="B8" s="30">
        <v>13520016</v>
      </c>
      <c r="C8" s="31" t="s">
        <v>47</v>
      </c>
      <c r="D8" s="32">
        <v>100</v>
      </c>
      <c r="E8" s="32">
        <v>110</v>
      </c>
      <c r="F8" s="33">
        <v>105</v>
      </c>
      <c r="G8" s="32">
        <v>100</v>
      </c>
      <c r="H8" s="32">
        <v>99</v>
      </c>
      <c r="I8" s="34">
        <v>108</v>
      </c>
    </row>
    <row r="9" spans="1:9" ht="15.75" customHeight="1" x14ac:dyDescent="0.35">
      <c r="A9" s="29">
        <v>8</v>
      </c>
      <c r="B9" s="30">
        <v>13520019</v>
      </c>
      <c r="C9" s="31" t="s">
        <v>48</v>
      </c>
      <c r="D9" s="32">
        <v>99</v>
      </c>
      <c r="E9" s="32">
        <v>110</v>
      </c>
      <c r="F9" s="33">
        <v>105</v>
      </c>
      <c r="G9" s="32">
        <v>101</v>
      </c>
      <c r="H9" s="32">
        <v>100</v>
      </c>
      <c r="I9" s="34">
        <v>103</v>
      </c>
    </row>
    <row r="10" spans="1:9" ht="15.75" customHeight="1" x14ac:dyDescent="0.35">
      <c r="A10" s="29">
        <v>9</v>
      </c>
      <c r="B10" s="30">
        <v>13520022</v>
      </c>
      <c r="C10" s="31" t="s">
        <v>49</v>
      </c>
      <c r="D10" s="32">
        <v>98</v>
      </c>
      <c r="E10" s="32">
        <v>103</v>
      </c>
      <c r="F10" s="33">
        <v>104</v>
      </c>
      <c r="G10" s="32">
        <v>102</v>
      </c>
      <c r="H10" s="32">
        <v>100</v>
      </c>
      <c r="I10" s="34">
        <v>103</v>
      </c>
    </row>
    <row r="11" spans="1:9" ht="15.75" customHeight="1" x14ac:dyDescent="0.35">
      <c r="A11" s="29">
        <v>10</v>
      </c>
      <c r="B11" s="30">
        <v>13520025</v>
      </c>
      <c r="C11" s="31" t="s">
        <v>50</v>
      </c>
      <c r="D11" s="32">
        <v>98</v>
      </c>
      <c r="E11" s="32">
        <v>105</v>
      </c>
      <c r="F11" s="33">
        <v>105</v>
      </c>
      <c r="G11" s="32">
        <v>83</v>
      </c>
      <c r="H11" s="32">
        <v>90</v>
      </c>
      <c r="I11" s="34">
        <v>67</v>
      </c>
    </row>
    <row r="12" spans="1:9" ht="15.75" customHeight="1" x14ac:dyDescent="0.35">
      <c r="A12" s="29">
        <v>11</v>
      </c>
      <c r="B12" s="30">
        <v>13520028</v>
      </c>
      <c r="C12" s="31" t="s">
        <v>51</v>
      </c>
      <c r="D12" s="32">
        <v>100</v>
      </c>
      <c r="E12" s="32">
        <v>105</v>
      </c>
      <c r="F12" s="33">
        <v>105</v>
      </c>
      <c r="G12" s="32">
        <v>103</v>
      </c>
      <c r="H12" s="32">
        <v>107</v>
      </c>
      <c r="I12" s="34">
        <v>112</v>
      </c>
    </row>
    <row r="13" spans="1:9" ht="15.75" customHeight="1" x14ac:dyDescent="0.35">
      <c r="A13" s="29">
        <v>12</v>
      </c>
      <c r="B13" s="30">
        <v>13520031</v>
      </c>
      <c r="C13" s="31" t="s">
        <v>52</v>
      </c>
      <c r="D13" s="32">
        <v>100</v>
      </c>
      <c r="E13" s="32">
        <v>100</v>
      </c>
      <c r="F13" s="33">
        <v>105</v>
      </c>
      <c r="G13" s="32">
        <v>98</v>
      </c>
      <c r="H13" s="32">
        <v>89</v>
      </c>
      <c r="I13" s="34">
        <v>105</v>
      </c>
    </row>
    <row r="14" spans="1:9" ht="15.75" customHeight="1" x14ac:dyDescent="0.35">
      <c r="A14" s="29">
        <v>13</v>
      </c>
      <c r="B14" s="30">
        <v>13520034</v>
      </c>
      <c r="C14" s="31" t="s">
        <v>53</v>
      </c>
      <c r="D14" s="32">
        <v>99</v>
      </c>
      <c r="E14" s="32">
        <v>105</v>
      </c>
      <c r="F14" s="33">
        <v>105</v>
      </c>
      <c r="G14" s="32">
        <v>108</v>
      </c>
      <c r="H14" s="32">
        <v>101</v>
      </c>
      <c r="I14" s="34">
        <v>103</v>
      </c>
    </row>
    <row r="15" spans="1:9" ht="15.75" customHeight="1" x14ac:dyDescent="0.35">
      <c r="A15" s="29">
        <v>14</v>
      </c>
      <c r="B15" s="30">
        <v>13520037</v>
      </c>
      <c r="C15" s="31" t="s">
        <v>54</v>
      </c>
      <c r="D15" s="32">
        <v>85</v>
      </c>
      <c r="E15" s="32">
        <v>98</v>
      </c>
      <c r="F15" s="33">
        <v>105</v>
      </c>
      <c r="G15" s="32">
        <v>88</v>
      </c>
      <c r="H15" s="32">
        <v>93</v>
      </c>
      <c r="I15" s="34">
        <v>101</v>
      </c>
    </row>
    <row r="16" spans="1:9" ht="15.75" customHeight="1" x14ac:dyDescent="0.35">
      <c r="A16" s="29">
        <v>15</v>
      </c>
      <c r="B16" s="30">
        <v>13520040</v>
      </c>
      <c r="C16" s="31" t="s">
        <v>55</v>
      </c>
      <c r="D16" s="32">
        <v>100</v>
      </c>
      <c r="E16" s="32">
        <v>105</v>
      </c>
      <c r="F16" s="33">
        <v>105</v>
      </c>
      <c r="G16" s="32">
        <v>104</v>
      </c>
      <c r="H16" s="32">
        <v>108</v>
      </c>
      <c r="I16" s="34">
        <v>103</v>
      </c>
    </row>
    <row r="17" spans="1:9" ht="15.75" customHeight="1" x14ac:dyDescent="0.35">
      <c r="A17" s="29">
        <v>16</v>
      </c>
      <c r="B17" s="30">
        <v>13520043</v>
      </c>
      <c r="C17" s="31" t="s">
        <v>56</v>
      </c>
      <c r="D17" s="32">
        <v>98</v>
      </c>
      <c r="E17" s="32">
        <v>105</v>
      </c>
      <c r="F17" s="33">
        <v>103</v>
      </c>
      <c r="G17" s="32">
        <v>83</v>
      </c>
      <c r="H17" s="32">
        <v>98</v>
      </c>
      <c r="I17" s="34">
        <v>100</v>
      </c>
    </row>
    <row r="18" spans="1:9" ht="15.75" customHeight="1" x14ac:dyDescent="0.35">
      <c r="A18" s="29">
        <v>17</v>
      </c>
      <c r="B18" s="30">
        <v>13520046</v>
      </c>
      <c r="C18" s="31" t="s">
        <v>57</v>
      </c>
      <c r="D18" s="32">
        <v>98</v>
      </c>
      <c r="E18" s="32">
        <v>100</v>
      </c>
      <c r="F18" s="33">
        <v>105</v>
      </c>
      <c r="G18" s="32">
        <v>100</v>
      </c>
      <c r="H18" s="32">
        <v>100</v>
      </c>
      <c r="I18" s="34">
        <v>103</v>
      </c>
    </row>
    <row r="19" spans="1:9" ht="15.75" customHeight="1" x14ac:dyDescent="0.35">
      <c r="A19" s="29">
        <v>18</v>
      </c>
      <c r="B19" s="30">
        <v>13520049</v>
      </c>
      <c r="C19" s="31" t="s">
        <v>58</v>
      </c>
      <c r="D19" s="32">
        <v>100</v>
      </c>
      <c r="E19" s="32">
        <v>105</v>
      </c>
      <c r="F19" s="33">
        <v>103</v>
      </c>
      <c r="G19" s="32">
        <v>97</v>
      </c>
      <c r="H19" s="32">
        <v>100</v>
      </c>
      <c r="I19" s="34">
        <v>108</v>
      </c>
    </row>
    <row r="20" spans="1:9" ht="14.5" x14ac:dyDescent="0.35">
      <c r="A20" s="29">
        <v>19</v>
      </c>
      <c r="B20" s="30">
        <v>13520052</v>
      </c>
      <c r="C20" s="31" t="s">
        <v>59</v>
      </c>
      <c r="D20" s="32">
        <v>0</v>
      </c>
      <c r="E20" s="32">
        <v>64</v>
      </c>
      <c r="F20" s="33">
        <v>80</v>
      </c>
      <c r="G20" s="32">
        <v>88</v>
      </c>
      <c r="H20" s="32">
        <v>71</v>
      </c>
      <c r="I20" s="34">
        <v>92</v>
      </c>
    </row>
    <row r="21" spans="1:9" ht="14.5" x14ac:dyDescent="0.35">
      <c r="A21" s="29">
        <v>20</v>
      </c>
      <c r="B21" s="30">
        <v>13520055</v>
      </c>
      <c r="C21" s="31" t="s">
        <v>60</v>
      </c>
      <c r="D21" s="32">
        <v>97</v>
      </c>
      <c r="E21" s="32">
        <v>105</v>
      </c>
      <c r="F21" s="33">
        <v>104</v>
      </c>
      <c r="G21" s="32">
        <v>99</v>
      </c>
      <c r="H21" s="32">
        <v>99</v>
      </c>
      <c r="I21" s="34">
        <v>112</v>
      </c>
    </row>
    <row r="22" spans="1:9" ht="14.5" x14ac:dyDescent="0.35">
      <c r="A22" s="29">
        <v>21</v>
      </c>
      <c r="B22" s="30">
        <v>13520058</v>
      </c>
      <c r="C22" s="31" t="s">
        <v>62</v>
      </c>
      <c r="D22" s="32">
        <v>97</v>
      </c>
      <c r="E22" s="32">
        <v>102</v>
      </c>
      <c r="F22" s="33">
        <v>105</v>
      </c>
      <c r="G22" s="32">
        <v>97</v>
      </c>
      <c r="H22" s="32">
        <v>100</v>
      </c>
      <c r="I22" s="34">
        <v>110</v>
      </c>
    </row>
    <row r="23" spans="1:9" ht="14.5" x14ac:dyDescent="0.35">
      <c r="A23" s="29">
        <v>22</v>
      </c>
      <c r="B23" s="30">
        <v>13520061</v>
      </c>
      <c r="C23" s="31" t="s">
        <v>63</v>
      </c>
      <c r="D23" s="32">
        <v>96</v>
      </c>
      <c r="E23" s="32">
        <v>88</v>
      </c>
      <c r="F23" s="33">
        <v>99</v>
      </c>
      <c r="G23" s="32">
        <v>78</v>
      </c>
      <c r="H23" s="32">
        <v>48</v>
      </c>
      <c r="I23" s="34">
        <v>105</v>
      </c>
    </row>
    <row r="24" spans="1:9" ht="14.5" x14ac:dyDescent="0.35">
      <c r="A24" s="29">
        <v>23</v>
      </c>
      <c r="B24" s="30">
        <v>13520064</v>
      </c>
      <c r="C24" s="31" t="s">
        <v>64</v>
      </c>
      <c r="D24" s="32">
        <v>93</v>
      </c>
      <c r="E24" s="32">
        <v>100</v>
      </c>
      <c r="F24" s="33">
        <v>105</v>
      </c>
      <c r="G24" s="32">
        <v>102</v>
      </c>
      <c r="H24" s="32">
        <v>104</v>
      </c>
      <c r="I24" s="34">
        <v>107</v>
      </c>
    </row>
    <row r="25" spans="1:9" ht="14.5" x14ac:dyDescent="0.35">
      <c r="A25" s="29">
        <v>24</v>
      </c>
      <c r="B25" s="30">
        <v>13520067</v>
      </c>
      <c r="C25" s="31" t="s">
        <v>65</v>
      </c>
      <c r="D25" s="32">
        <v>100</v>
      </c>
      <c r="E25" s="32">
        <v>105</v>
      </c>
      <c r="F25" s="33">
        <v>102</v>
      </c>
      <c r="G25" s="32">
        <v>83</v>
      </c>
      <c r="H25" s="32">
        <v>100</v>
      </c>
      <c r="I25" s="34">
        <v>101</v>
      </c>
    </row>
    <row r="26" spans="1:9" ht="14.5" x14ac:dyDescent="0.35">
      <c r="A26" s="29">
        <v>25</v>
      </c>
      <c r="B26" s="30">
        <v>13520070</v>
      </c>
      <c r="C26" s="31" t="s">
        <v>66</v>
      </c>
      <c r="D26" s="32">
        <v>92</v>
      </c>
      <c r="E26" s="32">
        <v>100</v>
      </c>
      <c r="F26" s="33">
        <v>105</v>
      </c>
      <c r="G26" s="32">
        <v>98</v>
      </c>
      <c r="H26" s="32">
        <v>99</v>
      </c>
      <c r="I26" s="34">
        <v>105</v>
      </c>
    </row>
    <row r="27" spans="1:9" ht="14.5" x14ac:dyDescent="0.35">
      <c r="A27" s="29">
        <v>26</v>
      </c>
      <c r="B27" s="30">
        <v>13520073</v>
      </c>
      <c r="C27" s="31" t="s">
        <v>67</v>
      </c>
      <c r="D27" s="32">
        <v>100</v>
      </c>
      <c r="E27" s="32">
        <v>110</v>
      </c>
      <c r="F27" s="33">
        <v>102</v>
      </c>
      <c r="G27" s="32">
        <v>99</v>
      </c>
      <c r="H27" s="32">
        <v>100</v>
      </c>
      <c r="I27" s="34">
        <v>103</v>
      </c>
    </row>
    <row r="28" spans="1:9" ht="14.5" x14ac:dyDescent="0.35">
      <c r="A28" s="29">
        <v>27</v>
      </c>
      <c r="B28" s="30">
        <v>13520076</v>
      </c>
      <c r="C28" s="31" t="s">
        <v>68</v>
      </c>
      <c r="D28" s="32">
        <v>97</v>
      </c>
      <c r="E28" s="32">
        <v>110</v>
      </c>
      <c r="F28" s="33">
        <v>105</v>
      </c>
      <c r="G28" s="32">
        <v>97</v>
      </c>
      <c r="H28" s="32">
        <v>94</v>
      </c>
      <c r="I28" s="34">
        <v>105</v>
      </c>
    </row>
    <row r="29" spans="1:9" ht="14.5" x14ac:dyDescent="0.35">
      <c r="A29" s="29">
        <v>28</v>
      </c>
      <c r="B29" s="30">
        <v>13520079</v>
      </c>
      <c r="C29" s="31" t="s">
        <v>69</v>
      </c>
      <c r="D29" s="32">
        <v>100</v>
      </c>
      <c r="E29" s="32">
        <v>104</v>
      </c>
      <c r="F29" s="33">
        <v>102</v>
      </c>
      <c r="G29" s="32">
        <v>96</v>
      </c>
      <c r="H29" s="32">
        <v>99</v>
      </c>
      <c r="I29" s="34">
        <v>104</v>
      </c>
    </row>
    <row r="30" spans="1:9" ht="14.5" x14ac:dyDescent="0.35">
      <c r="A30" s="29">
        <v>29</v>
      </c>
      <c r="B30" s="30">
        <v>13520082</v>
      </c>
      <c r="C30" s="31" t="s">
        <v>70</v>
      </c>
      <c r="D30" s="32">
        <v>100</v>
      </c>
      <c r="E30" s="32">
        <v>105</v>
      </c>
      <c r="F30" s="33">
        <v>102</v>
      </c>
      <c r="G30" s="32">
        <v>103</v>
      </c>
      <c r="H30" s="32">
        <v>105</v>
      </c>
      <c r="I30" s="34">
        <v>106</v>
      </c>
    </row>
    <row r="31" spans="1:9" ht="14.5" x14ac:dyDescent="0.35">
      <c r="A31" s="29">
        <v>30</v>
      </c>
      <c r="B31" s="30">
        <v>13520085</v>
      </c>
      <c r="C31" s="31" t="s">
        <v>71</v>
      </c>
      <c r="D31" s="32">
        <v>93</v>
      </c>
      <c r="E31" s="32">
        <v>105</v>
      </c>
      <c r="F31" s="33">
        <v>105</v>
      </c>
      <c r="G31" s="32">
        <v>107</v>
      </c>
      <c r="H31" s="32">
        <v>94</v>
      </c>
      <c r="I31" s="34">
        <v>105</v>
      </c>
    </row>
    <row r="32" spans="1:9" ht="14.5" x14ac:dyDescent="0.35">
      <c r="A32" s="29">
        <v>31</v>
      </c>
      <c r="B32" s="30">
        <v>13520088</v>
      </c>
      <c r="C32" s="31" t="s">
        <v>72</v>
      </c>
      <c r="D32" s="32">
        <v>97</v>
      </c>
      <c r="E32" s="32">
        <v>105</v>
      </c>
      <c r="F32" s="33">
        <v>100</v>
      </c>
      <c r="G32" s="32">
        <v>110</v>
      </c>
      <c r="H32" s="32">
        <v>93</v>
      </c>
      <c r="I32" s="34">
        <v>106</v>
      </c>
    </row>
    <row r="33" spans="1:9" ht="14.5" x14ac:dyDescent="0.35">
      <c r="A33" s="29">
        <v>32</v>
      </c>
      <c r="B33" s="30">
        <v>13520091</v>
      </c>
      <c r="C33" s="31" t="s">
        <v>73</v>
      </c>
      <c r="D33" s="32">
        <v>100</v>
      </c>
      <c r="E33" s="32">
        <v>106</v>
      </c>
      <c r="F33" s="33">
        <v>102</v>
      </c>
      <c r="G33" s="32">
        <v>107</v>
      </c>
      <c r="H33" s="32">
        <v>102</v>
      </c>
      <c r="I33" s="34">
        <v>112</v>
      </c>
    </row>
    <row r="34" spans="1:9" ht="14.5" x14ac:dyDescent="0.35">
      <c r="A34" s="29">
        <v>33</v>
      </c>
      <c r="B34" s="30">
        <v>13520094</v>
      </c>
      <c r="C34" s="31" t="s">
        <v>74</v>
      </c>
      <c r="D34" s="32">
        <v>100</v>
      </c>
      <c r="E34" s="32">
        <v>105</v>
      </c>
      <c r="F34" s="33">
        <v>105</v>
      </c>
      <c r="G34" s="32">
        <v>104</v>
      </c>
      <c r="H34" s="32">
        <v>99</v>
      </c>
      <c r="I34" s="34">
        <v>110</v>
      </c>
    </row>
    <row r="35" spans="1:9" ht="14.5" x14ac:dyDescent="0.35">
      <c r="A35" s="29">
        <v>34</v>
      </c>
      <c r="B35" s="30">
        <v>13520097</v>
      </c>
      <c r="C35" s="31" t="s">
        <v>75</v>
      </c>
      <c r="D35" s="32">
        <v>98</v>
      </c>
      <c r="E35" s="32">
        <v>105</v>
      </c>
      <c r="F35" s="33">
        <v>102</v>
      </c>
      <c r="G35" s="32">
        <v>98</v>
      </c>
      <c r="H35" s="32">
        <v>104</v>
      </c>
      <c r="I35" s="34">
        <v>85</v>
      </c>
    </row>
    <row r="36" spans="1:9" ht="14.5" x14ac:dyDescent="0.35">
      <c r="A36" s="29">
        <v>35</v>
      </c>
      <c r="B36" s="30">
        <v>13520100</v>
      </c>
      <c r="C36" s="31" t="s">
        <v>76</v>
      </c>
      <c r="D36" s="32">
        <v>86</v>
      </c>
      <c r="E36" s="32">
        <v>110</v>
      </c>
      <c r="F36" s="33">
        <v>105</v>
      </c>
      <c r="G36" s="32">
        <v>101</v>
      </c>
      <c r="H36" s="32">
        <v>97</v>
      </c>
      <c r="I36" s="34">
        <v>100</v>
      </c>
    </row>
    <row r="37" spans="1:9" ht="14.5" x14ac:dyDescent="0.35">
      <c r="A37" s="29">
        <v>36</v>
      </c>
      <c r="B37" s="30">
        <v>13520103</v>
      </c>
      <c r="C37" s="31" t="s">
        <v>77</v>
      </c>
      <c r="D37" s="32">
        <v>100</v>
      </c>
      <c r="E37" s="32">
        <v>105</v>
      </c>
      <c r="F37" s="33">
        <v>105</v>
      </c>
      <c r="G37" s="32">
        <v>108</v>
      </c>
      <c r="H37" s="32">
        <v>107</v>
      </c>
      <c r="I37" s="34">
        <v>98</v>
      </c>
    </row>
    <row r="38" spans="1:9" ht="14.5" x14ac:dyDescent="0.35">
      <c r="A38" s="29">
        <v>37</v>
      </c>
      <c r="B38" s="30">
        <v>13520106</v>
      </c>
      <c r="C38" s="31" t="s">
        <v>78</v>
      </c>
      <c r="D38" s="32">
        <v>94</v>
      </c>
      <c r="E38" s="32">
        <v>105</v>
      </c>
      <c r="F38" s="33">
        <v>105</v>
      </c>
      <c r="G38" s="32">
        <v>102</v>
      </c>
      <c r="H38" s="32">
        <v>95</v>
      </c>
      <c r="I38" s="34">
        <v>95</v>
      </c>
    </row>
    <row r="39" spans="1:9" ht="14.5" x14ac:dyDescent="0.35">
      <c r="A39" s="29">
        <v>38</v>
      </c>
      <c r="B39" s="30">
        <v>13520109</v>
      </c>
      <c r="C39" s="31" t="s">
        <v>79</v>
      </c>
      <c r="D39" s="32">
        <v>98</v>
      </c>
      <c r="E39" s="32">
        <v>105</v>
      </c>
      <c r="F39" s="33">
        <v>102</v>
      </c>
      <c r="G39" s="32">
        <v>102</v>
      </c>
      <c r="H39" s="32">
        <v>94</v>
      </c>
      <c r="I39" s="34">
        <v>115</v>
      </c>
    </row>
    <row r="40" spans="1:9" ht="14.5" x14ac:dyDescent="0.35">
      <c r="A40" s="29">
        <v>39</v>
      </c>
      <c r="B40" s="30">
        <v>13520112</v>
      </c>
      <c r="C40" s="31" t="s">
        <v>80</v>
      </c>
      <c r="D40" s="32">
        <v>98</v>
      </c>
      <c r="E40" s="32">
        <v>93</v>
      </c>
      <c r="F40" s="33">
        <v>104</v>
      </c>
      <c r="G40" s="32">
        <v>108</v>
      </c>
      <c r="H40" s="32">
        <v>100</v>
      </c>
      <c r="I40" s="34">
        <v>107</v>
      </c>
    </row>
    <row r="41" spans="1:9" ht="14.5" x14ac:dyDescent="0.35">
      <c r="A41" s="29">
        <v>40</v>
      </c>
      <c r="B41" s="30">
        <v>13520115</v>
      </c>
      <c r="C41" s="31" t="s">
        <v>81</v>
      </c>
      <c r="D41" s="32">
        <v>100</v>
      </c>
      <c r="E41" s="32">
        <v>103</v>
      </c>
      <c r="F41" s="33">
        <v>99</v>
      </c>
      <c r="G41" s="32">
        <v>97</v>
      </c>
      <c r="H41" s="32">
        <v>96</v>
      </c>
      <c r="I41" s="34">
        <v>106</v>
      </c>
    </row>
    <row r="42" spans="1:9" ht="14.5" x14ac:dyDescent="0.35">
      <c r="A42" s="29">
        <v>41</v>
      </c>
      <c r="B42" s="30">
        <v>13520118</v>
      </c>
      <c r="C42" s="31" t="s">
        <v>82</v>
      </c>
      <c r="D42" s="32">
        <v>100</v>
      </c>
      <c r="E42" s="32">
        <v>105</v>
      </c>
      <c r="F42" s="33">
        <v>105</v>
      </c>
      <c r="G42" s="32">
        <v>98</v>
      </c>
      <c r="H42" s="32">
        <v>101</v>
      </c>
      <c r="I42" s="34">
        <v>106</v>
      </c>
    </row>
    <row r="43" spans="1:9" ht="14.5" x14ac:dyDescent="0.35">
      <c r="A43" s="29">
        <v>42</v>
      </c>
      <c r="B43" s="30">
        <v>13520121</v>
      </c>
      <c r="C43" s="31" t="s">
        <v>83</v>
      </c>
      <c r="D43" s="32">
        <v>82</v>
      </c>
      <c r="E43" s="32">
        <v>105</v>
      </c>
      <c r="F43" s="33">
        <v>105</v>
      </c>
      <c r="G43" s="32">
        <v>93</v>
      </c>
      <c r="H43" s="32">
        <v>86</v>
      </c>
      <c r="I43" s="34">
        <v>109</v>
      </c>
    </row>
    <row r="44" spans="1:9" ht="14.5" x14ac:dyDescent="0.35">
      <c r="A44" s="29">
        <v>43</v>
      </c>
      <c r="B44" s="30">
        <v>13520124</v>
      </c>
      <c r="C44" s="31" t="s">
        <v>84</v>
      </c>
      <c r="D44" s="32">
        <v>100</v>
      </c>
      <c r="E44" s="32">
        <v>105</v>
      </c>
      <c r="F44" s="33">
        <v>105</v>
      </c>
      <c r="G44" s="32">
        <v>108</v>
      </c>
      <c r="H44" s="32">
        <v>105</v>
      </c>
      <c r="I44" s="34">
        <v>112</v>
      </c>
    </row>
    <row r="45" spans="1:9" ht="14.5" x14ac:dyDescent="0.35">
      <c r="A45" s="29">
        <v>44</v>
      </c>
      <c r="B45" s="30">
        <v>13520127</v>
      </c>
      <c r="C45" s="31" t="s">
        <v>85</v>
      </c>
      <c r="D45" s="32">
        <v>93</v>
      </c>
      <c r="E45" s="32">
        <v>92</v>
      </c>
      <c r="F45" s="33">
        <v>80</v>
      </c>
      <c r="G45" s="32">
        <v>96</v>
      </c>
      <c r="H45" s="32">
        <v>99</v>
      </c>
      <c r="I45" s="34">
        <v>112</v>
      </c>
    </row>
    <row r="46" spans="1:9" ht="14.5" x14ac:dyDescent="0.35">
      <c r="A46" s="29">
        <v>45</v>
      </c>
      <c r="B46" s="30">
        <v>13520130</v>
      </c>
      <c r="C46" s="31" t="s">
        <v>86</v>
      </c>
      <c r="D46" s="32">
        <v>99</v>
      </c>
      <c r="E46" s="32">
        <v>105</v>
      </c>
      <c r="F46" s="33">
        <v>105</v>
      </c>
      <c r="G46" s="32">
        <v>100</v>
      </c>
      <c r="H46" s="32">
        <v>108</v>
      </c>
      <c r="I46" s="34">
        <v>115</v>
      </c>
    </row>
    <row r="47" spans="1:9" ht="14.5" x14ac:dyDescent="0.35">
      <c r="A47" s="29">
        <v>46</v>
      </c>
      <c r="B47" s="30">
        <v>13520133</v>
      </c>
      <c r="C47" s="31" t="s">
        <v>88</v>
      </c>
      <c r="D47" s="32">
        <v>96</v>
      </c>
      <c r="E47" s="32">
        <v>100</v>
      </c>
      <c r="F47" s="33">
        <v>105</v>
      </c>
      <c r="G47" s="32">
        <v>102</v>
      </c>
      <c r="H47" s="32">
        <v>99</v>
      </c>
      <c r="I47" s="34">
        <v>77</v>
      </c>
    </row>
    <row r="48" spans="1:9" ht="14.5" x14ac:dyDescent="0.35">
      <c r="A48" s="29">
        <v>47</v>
      </c>
      <c r="B48" s="30">
        <v>13520136</v>
      </c>
      <c r="C48" s="31" t="s">
        <v>89</v>
      </c>
      <c r="D48" s="32">
        <v>98</v>
      </c>
      <c r="E48" s="32">
        <v>91</v>
      </c>
      <c r="F48" s="33">
        <v>105</v>
      </c>
      <c r="G48" s="32">
        <v>100</v>
      </c>
      <c r="H48" s="32">
        <v>110</v>
      </c>
      <c r="I48" s="34">
        <v>107</v>
      </c>
    </row>
    <row r="49" spans="1:9" ht="14.5" x14ac:dyDescent="0.35">
      <c r="A49" s="29">
        <v>48</v>
      </c>
      <c r="B49" s="30">
        <v>13520139</v>
      </c>
      <c r="C49" s="31" t="s">
        <v>90</v>
      </c>
      <c r="D49" s="32">
        <v>99</v>
      </c>
      <c r="E49" s="32">
        <v>105</v>
      </c>
      <c r="F49" s="33">
        <v>105</v>
      </c>
      <c r="G49" s="32">
        <v>108</v>
      </c>
      <c r="H49" s="32">
        <v>110</v>
      </c>
      <c r="I49" s="34">
        <v>104</v>
      </c>
    </row>
    <row r="50" spans="1:9" ht="14.5" x14ac:dyDescent="0.35">
      <c r="A50" s="29">
        <v>49</v>
      </c>
      <c r="B50" s="30">
        <v>13520142</v>
      </c>
      <c r="C50" s="31" t="s">
        <v>91</v>
      </c>
      <c r="D50" s="32">
        <v>99</v>
      </c>
      <c r="E50" s="32">
        <v>105</v>
      </c>
      <c r="F50" s="33">
        <v>105</v>
      </c>
      <c r="G50" s="32">
        <v>110</v>
      </c>
      <c r="H50" s="32">
        <v>99</v>
      </c>
      <c r="I50" s="34">
        <v>105</v>
      </c>
    </row>
    <row r="51" spans="1:9" ht="14.5" x14ac:dyDescent="0.35">
      <c r="A51" s="29">
        <v>50</v>
      </c>
      <c r="B51" s="30">
        <v>13520145</v>
      </c>
      <c r="C51" s="31" t="s">
        <v>92</v>
      </c>
      <c r="D51" s="32">
        <v>81</v>
      </c>
      <c r="E51" s="32">
        <v>94</v>
      </c>
      <c r="F51" s="33">
        <v>100</v>
      </c>
      <c r="G51" s="32">
        <v>78</v>
      </c>
      <c r="H51" s="32">
        <v>99</v>
      </c>
      <c r="I51" s="34">
        <v>105</v>
      </c>
    </row>
    <row r="52" spans="1:9" ht="14.5" x14ac:dyDescent="0.35">
      <c r="A52" s="29">
        <v>51</v>
      </c>
      <c r="B52" s="30">
        <v>13520148</v>
      </c>
      <c r="C52" s="31" t="s">
        <v>93</v>
      </c>
      <c r="D52" s="32">
        <v>87</v>
      </c>
      <c r="E52" s="32">
        <v>100</v>
      </c>
      <c r="F52" s="33">
        <v>85</v>
      </c>
      <c r="G52" s="32">
        <v>98</v>
      </c>
      <c r="H52" s="32">
        <v>100</v>
      </c>
      <c r="I52" s="34">
        <v>105</v>
      </c>
    </row>
    <row r="53" spans="1:9" ht="14.5" x14ac:dyDescent="0.35">
      <c r="A53" s="29">
        <v>52</v>
      </c>
      <c r="B53" s="30">
        <v>13520151</v>
      </c>
      <c r="C53" s="31" t="s">
        <v>94</v>
      </c>
      <c r="D53" s="32">
        <v>99</v>
      </c>
      <c r="E53" s="32">
        <v>103</v>
      </c>
      <c r="F53" s="33">
        <v>105</v>
      </c>
      <c r="G53" s="32">
        <v>101</v>
      </c>
      <c r="H53" s="32">
        <v>100</v>
      </c>
      <c r="I53" s="34">
        <v>110</v>
      </c>
    </row>
    <row r="54" spans="1:9" ht="14.5" x14ac:dyDescent="0.35">
      <c r="A54" s="29">
        <v>53</v>
      </c>
      <c r="B54" s="30">
        <v>13520154</v>
      </c>
      <c r="C54" s="31" t="s">
        <v>95</v>
      </c>
      <c r="D54" s="32">
        <v>98</v>
      </c>
      <c r="E54" s="32">
        <v>100</v>
      </c>
      <c r="F54" s="33">
        <v>104.99</v>
      </c>
      <c r="G54" s="32">
        <v>105</v>
      </c>
      <c r="H54" s="32">
        <v>110</v>
      </c>
      <c r="I54" s="34">
        <v>110</v>
      </c>
    </row>
    <row r="55" spans="1:9" ht="14.5" x14ac:dyDescent="0.35">
      <c r="A55" s="29">
        <v>54</v>
      </c>
      <c r="B55" s="30">
        <v>13520157</v>
      </c>
      <c r="C55" s="31" t="s">
        <v>96</v>
      </c>
      <c r="D55" s="32">
        <v>97</v>
      </c>
      <c r="E55" s="32">
        <v>106</v>
      </c>
      <c r="F55" s="33">
        <v>99</v>
      </c>
      <c r="G55" s="32">
        <v>96</v>
      </c>
      <c r="H55" s="32">
        <v>97</v>
      </c>
      <c r="I55" s="34">
        <v>104</v>
      </c>
    </row>
    <row r="56" spans="1:9" ht="14.5" x14ac:dyDescent="0.35">
      <c r="A56" s="29">
        <v>55</v>
      </c>
      <c r="B56" s="30">
        <v>13520160</v>
      </c>
      <c r="C56" s="31" t="s">
        <v>97</v>
      </c>
      <c r="D56" s="32">
        <v>87</v>
      </c>
      <c r="E56" s="32">
        <v>105</v>
      </c>
      <c r="F56" s="33">
        <v>104.99</v>
      </c>
      <c r="G56" s="32">
        <v>89</v>
      </c>
      <c r="H56" s="32">
        <v>105</v>
      </c>
      <c r="I56" s="34">
        <v>107</v>
      </c>
    </row>
    <row r="57" spans="1:9" ht="14.5" x14ac:dyDescent="0.35">
      <c r="A57" s="29">
        <v>56</v>
      </c>
      <c r="B57" s="30">
        <v>13520163</v>
      </c>
      <c r="C57" s="31" t="s">
        <v>98</v>
      </c>
      <c r="D57" s="32">
        <v>98</v>
      </c>
      <c r="E57" s="32">
        <v>93</v>
      </c>
      <c r="F57" s="33">
        <v>105</v>
      </c>
      <c r="G57" s="32">
        <v>93</v>
      </c>
      <c r="H57" s="32">
        <v>110</v>
      </c>
      <c r="I57" s="34">
        <v>106</v>
      </c>
    </row>
    <row r="58" spans="1:9" ht="14.5" x14ac:dyDescent="0.35">
      <c r="A58" s="29">
        <v>57</v>
      </c>
      <c r="B58" s="30">
        <v>13520166</v>
      </c>
      <c r="C58" s="31" t="s">
        <v>99</v>
      </c>
      <c r="D58" s="35">
        <v>100</v>
      </c>
      <c r="E58" s="35">
        <v>105</v>
      </c>
      <c r="F58" s="36">
        <v>105</v>
      </c>
      <c r="G58" s="35">
        <v>108</v>
      </c>
      <c r="H58" s="35">
        <v>110</v>
      </c>
      <c r="I58" s="37">
        <v>105</v>
      </c>
    </row>
    <row r="59" spans="1:9" ht="14.5" x14ac:dyDescent="0.35">
      <c r="A59" s="23">
        <v>58</v>
      </c>
      <c r="B59" s="24">
        <v>13518014</v>
      </c>
      <c r="C59" s="25" t="s">
        <v>100</v>
      </c>
      <c r="D59" s="32">
        <v>96</v>
      </c>
      <c r="E59" s="32">
        <v>88</v>
      </c>
      <c r="F59" s="33">
        <v>48</v>
      </c>
      <c r="G59" s="32">
        <v>72</v>
      </c>
      <c r="H59" s="32">
        <v>85</v>
      </c>
      <c r="I59" s="34">
        <v>93</v>
      </c>
    </row>
    <row r="60" spans="1:9" ht="14.5" x14ac:dyDescent="0.35">
      <c r="A60" s="29">
        <v>59</v>
      </c>
      <c r="B60" s="30">
        <v>13520002</v>
      </c>
      <c r="C60" s="31" t="s">
        <v>101</v>
      </c>
      <c r="D60" s="32">
        <v>96</v>
      </c>
      <c r="E60" s="32">
        <v>93</v>
      </c>
      <c r="F60" s="33">
        <v>104.99</v>
      </c>
      <c r="G60" s="32">
        <v>98</v>
      </c>
      <c r="H60" s="32">
        <v>99</v>
      </c>
      <c r="I60" s="34">
        <v>107</v>
      </c>
    </row>
    <row r="61" spans="1:9" ht="14.5" x14ac:dyDescent="0.35">
      <c r="A61" s="29">
        <v>60</v>
      </c>
      <c r="B61" s="30">
        <v>13520005</v>
      </c>
      <c r="C61" s="31" t="s">
        <v>102</v>
      </c>
      <c r="D61" s="32">
        <v>99</v>
      </c>
      <c r="E61" s="32">
        <v>105</v>
      </c>
      <c r="F61" s="33">
        <v>104.99</v>
      </c>
      <c r="G61" s="32">
        <v>86</v>
      </c>
      <c r="H61" s="32">
        <v>100</v>
      </c>
      <c r="I61" s="34">
        <v>92</v>
      </c>
    </row>
    <row r="62" spans="1:9" ht="14.5" x14ac:dyDescent="0.35">
      <c r="A62" s="29">
        <v>61</v>
      </c>
      <c r="B62" s="30">
        <v>13520008</v>
      </c>
      <c r="C62" s="31" t="s">
        <v>103</v>
      </c>
      <c r="D62" s="32">
        <v>96</v>
      </c>
      <c r="E62" s="32">
        <v>100</v>
      </c>
      <c r="F62" s="33">
        <v>100</v>
      </c>
      <c r="G62" s="32">
        <v>96</v>
      </c>
      <c r="H62" s="32">
        <v>100</v>
      </c>
      <c r="I62" s="34">
        <v>75</v>
      </c>
    </row>
    <row r="63" spans="1:9" ht="14.5" x14ac:dyDescent="0.35">
      <c r="A63" s="29">
        <v>62</v>
      </c>
      <c r="B63" s="30">
        <v>13520011</v>
      </c>
      <c r="C63" s="31" t="s">
        <v>104</v>
      </c>
      <c r="D63" s="32">
        <v>96</v>
      </c>
      <c r="E63" s="32">
        <v>92</v>
      </c>
      <c r="F63" s="33">
        <v>105</v>
      </c>
      <c r="G63" s="32">
        <v>89</v>
      </c>
      <c r="H63" s="32">
        <v>100</v>
      </c>
      <c r="I63" s="34">
        <v>75</v>
      </c>
    </row>
    <row r="64" spans="1:9" ht="14.5" x14ac:dyDescent="0.35">
      <c r="A64" s="29">
        <v>63</v>
      </c>
      <c r="B64" s="30">
        <v>13520014</v>
      </c>
      <c r="C64" s="31" t="s">
        <v>105</v>
      </c>
      <c r="D64" s="32">
        <v>98</v>
      </c>
      <c r="E64" s="32">
        <v>110</v>
      </c>
      <c r="F64" s="33">
        <v>105</v>
      </c>
      <c r="G64" s="32">
        <v>97</v>
      </c>
      <c r="H64" s="32">
        <v>100</v>
      </c>
      <c r="I64" s="34">
        <v>105</v>
      </c>
    </row>
    <row r="65" spans="1:9" ht="14.5" x14ac:dyDescent="0.35">
      <c r="A65" s="29">
        <v>64</v>
      </c>
      <c r="B65" s="30">
        <v>13520017</v>
      </c>
      <c r="C65" s="31" t="s">
        <v>106</v>
      </c>
      <c r="D65" s="32">
        <v>99</v>
      </c>
      <c r="E65" s="32">
        <v>93</v>
      </c>
      <c r="F65" s="33">
        <v>104.99</v>
      </c>
      <c r="G65" s="32">
        <v>97</v>
      </c>
      <c r="H65" s="32">
        <v>105</v>
      </c>
      <c r="I65" s="34">
        <v>92</v>
      </c>
    </row>
    <row r="66" spans="1:9" ht="14.5" x14ac:dyDescent="0.35">
      <c r="A66" s="29">
        <v>65</v>
      </c>
      <c r="B66" s="30">
        <v>13520020</v>
      </c>
      <c r="C66" s="31" t="s">
        <v>107</v>
      </c>
      <c r="D66" s="32">
        <v>96</v>
      </c>
      <c r="E66" s="32">
        <v>105</v>
      </c>
      <c r="F66" s="33">
        <v>105</v>
      </c>
      <c r="G66" s="32">
        <v>97</v>
      </c>
      <c r="H66" s="32">
        <v>100</v>
      </c>
      <c r="I66" s="34">
        <v>104</v>
      </c>
    </row>
    <row r="67" spans="1:9" ht="14.5" x14ac:dyDescent="0.35">
      <c r="A67" s="29">
        <v>66</v>
      </c>
      <c r="B67" s="30">
        <v>13520023</v>
      </c>
      <c r="C67" s="31" t="s">
        <v>108</v>
      </c>
      <c r="D67" s="32">
        <v>98</v>
      </c>
      <c r="E67" s="32">
        <v>109</v>
      </c>
      <c r="F67" s="33">
        <v>105</v>
      </c>
      <c r="G67" s="32">
        <v>110</v>
      </c>
      <c r="H67" s="32">
        <v>100</v>
      </c>
      <c r="I67" s="34">
        <v>110</v>
      </c>
    </row>
    <row r="68" spans="1:9" ht="14.5" x14ac:dyDescent="0.35">
      <c r="A68" s="29">
        <v>67</v>
      </c>
      <c r="B68" s="30">
        <v>13520026</v>
      </c>
      <c r="C68" s="31" t="s">
        <v>109</v>
      </c>
      <c r="D68" s="32">
        <v>95</v>
      </c>
      <c r="E68" s="32">
        <v>104</v>
      </c>
      <c r="F68" s="33">
        <v>105</v>
      </c>
      <c r="G68" s="32">
        <v>97</v>
      </c>
      <c r="H68" s="32">
        <v>95</v>
      </c>
      <c r="I68" s="34">
        <v>109</v>
      </c>
    </row>
    <row r="69" spans="1:9" ht="14.5" x14ac:dyDescent="0.35">
      <c r="A69" s="29">
        <v>68</v>
      </c>
      <c r="B69" s="30">
        <v>13520029</v>
      </c>
      <c r="C69" s="31" t="s">
        <v>110</v>
      </c>
      <c r="D69" s="32">
        <v>97</v>
      </c>
      <c r="E69" s="32">
        <v>110</v>
      </c>
      <c r="F69" s="33">
        <v>104</v>
      </c>
      <c r="G69" s="32">
        <v>109</v>
      </c>
      <c r="H69" s="32">
        <v>100</v>
      </c>
      <c r="I69" s="34">
        <v>112</v>
      </c>
    </row>
    <row r="70" spans="1:9" ht="14.5" x14ac:dyDescent="0.35">
      <c r="A70" s="29">
        <v>69</v>
      </c>
      <c r="B70" s="30">
        <v>13520032</v>
      </c>
      <c r="C70" s="31" t="s">
        <v>111</v>
      </c>
      <c r="D70" s="32">
        <v>97</v>
      </c>
      <c r="E70" s="32">
        <v>103</v>
      </c>
      <c r="F70" s="33">
        <v>48</v>
      </c>
      <c r="G70" s="32">
        <v>89</v>
      </c>
      <c r="H70" s="32">
        <v>85</v>
      </c>
      <c r="I70" s="34">
        <v>92</v>
      </c>
    </row>
    <row r="71" spans="1:9" ht="14.5" x14ac:dyDescent="0.35">
      <c r="A71" s="29">
        <v>70</v>
      </c>
      <c r="B71" s="30">
        <v>13520035</v>
      </c>
      <c r="C71" s="31" t="s">
        <v>112</v>
      </c>
      <c r="D71" s="32">
        <v>98</v>
      </c>
      <c r="E71" s="32">
        <v>83</v>
      </c>
      <c r="F71" s="33">
        <v>103</v>
      </c>
      <c r="G71" s="32">
        <v>98</v>
      </c>
      <c r="H71" s="32">
        <v>110</v>
      </c>
      <c r="I71" s="34">
        <v>67</v>
      </c>
    </row>
    <row r="72" spans="1:9" ht="14.5" x14ac:dyDescent="0.35">
      <c r="A72" s="29">
        <v>71</v>
      </c>
      <c r="B72" s="30">
        <v>13520038</v>
      </c>
      <c r="C72" s="31" t="s">
        <v>113</v>
      </c>
      <c r="D72" s="32">
        <v>100</v>
      </c>
      <c r="E72" s="32">
        <v>82</v>
      </c>
      <c r="F72" s="33">
        <v>105</v>
      </c>
      <c r="G72" s="32">
        <v>92</v>
      </c>
      <c r="H72" s="32">
        <v>100</v>
      </c>
      <c r="I72" s="34">
        <v>55</v>
      </c>
    </row>
    <row r="73" spans="1:9" ht="14.5" x14ac:dyDescent="0.35">
      <c r="A73" s="29">
        <v>72</v>
      </c>
      <c r="B73" s="30">
        <v>13520041</v>
      </c>
      <c r="C73" s="31" t="s">
        <v>114</v>
      </c>
      <c r="D73" s="32">
        <v>99</v>
      </c>
      <c r="E73" s="32">
        <v>94</v>
      </c>
      <c r="F73" s="33">
        <v>105</v>
      </c>
      <c r="G73" s="32">
        <v>101</v>
      </c>
      <c r="H73" s="32">
        <v>90</v>
      </c>
      <c r="I73" s="34">
        <v>106</v>
      </c>
    </row>
    <row r="74" spans="1:9" ht="14.5" x14ac:dyDescent="0.35">
      <c r="A74" s="29">
        <v>73</v>
      </c>
      <c r="B74" s="30">
        <v>13520044</v>
      </c>
      <c r="C74" s="31" t="s">
        <v>115</v>
      </c>
      <c r="D74" s="32">
        <v>90</v>
      </c>
      <c r="E74" s="32">
        <v>110</v>
      </c>
      <c r="F74" s="33">
        <v>105</v>
      </c>
      <c r="G74" s="32">
        <v>100</v>
      </c>
      <c r="H74" s="32">
        <v>97</v>
      </c>
      <c r="I74" s="34">
        <v>105</v>
      </c>
    </row>
    <row r="75" spans="1:9" ht="14.5" x14ac:dyDescent="0.35">
      <c r="A75" s="29">
        <v>74</v>
      </c>
      <c r="B75" s="30">
        <v>13520047</v>
      </c>
      <c r="C75" s="31" t="s">
        <v>116</v>
      </c>
      <c r="D75" s="32">
        <v>90</v>
      </c>
      <c r="E75" s="32">
        <v>100</v>
      </c>
      <c r="F75" s="33">
        <v>103</v>
      </c>
      <c r="G75" s="32">
        <v>98</v>
      </c>
      <c r="H75" s="32">
        <v>100</v>
      </c>
      <c r="I75" s="34">
        <v>92</v>
      </c>
    </row>
    <row r="76" spans="1:9" ht="14.5" x14ac:dyDescent="0.35">
      <c r="A76" s="29">
        <v>75</v>
      </c>
      <c r="B76" s="30">
        <v>13520050</v>
      </c>
      <c r="C76" s="31" t="s">
        <v>117</v>
      </c>
      <c r="D76" s="32">
        <v>100</v>
      </c>
      <c r="E76" s="32">
        <v>100</v>
      </c>
      <c r="F76" s="33">
        <v>105</v>
      </c>
      <c r="G76" s="32">
        <v>110</v>
      </c>
      <c r="H76" s="32">
        <v>100</v>
      </c>
      <c r="I76" s="34">
        <v>112</v>
      </c>
    </row>
    <row r="77" spans="1:9" ht="14.5" x14ac:dyDescent="0.35">
      <c r="A77" s="29">
        <v>76</v>
      </c>
      <c r="B77" s="30">
        <v>13520053</v>
      </c>
      <c r="C77" s="31" t="s">
        <v>118</v>
      </c>
      <c r="D77" s="32">
        <v>99</v>
      </c>
      <c r="E77" s="32">
        <v>90</v>
      </c>
      <c r="F77" s="33">
        <v>100</v>
      </c>
      <c r="G77" s="32">
        <v>98</v>
      </c>
      <c r="H77" s="32">
        <v>100</v>
      </c>
      <c r="I77" s="34">
        <v>115</v>
      </c>
    </row>
    <row r="78" spans="1:9" ht="14.5" x14ac:dyDescent="0.35">
      <c r="A78" s="29">
        <v>77</v>
      </c>
      <c r="B78" s="30">
        <v>13520056</v>
      </c>
      <c r="C78" s="31" t="s">
        <v>119</v>
      </c>
      <c r="D78" s="32">
        <v>100</v>
      </c>
      <c r="E78" s="32">
        <v>105</v>
      </c>
      <c r="F78" s="33">
        <v>102</v>
      </c>
      <c r="G78" s="32">
        <v>107</v>
      </c>
      <c r="H78" s="32">
        <v>100</v>
      </c>
      <c r="I78" s="34">
        <v>108</v>
      </c>
    </row>
    <row r="79" spans="1:9" ht="14.5" x14ac:dyDescent="0.35">
      <c r="A79" s="29">
        <v>78</v>
      </c>
      <c r="B79" s="30">
        <v>13520059</v>
      </c>
      <c r="C79" s="31" t="s">
        <v>120</v>
      </c>
      <c r="D79" s="32">
        <v>98</v>
      </c>
      <c r="E79" s="32">
        <v>100</v>
      </c>
      <c r="F79" s="33">
        <v>105</v>
      </c>
      <c r="G79" s="32">
        <v>97</v>
      </c>
      <c r="H79" s="32">
        <v>100</v>
      </c>
      <c r="I79" s="34">
        <v>110</v>
      </c>
    </row>
    <row r="80" spans="1:9" ht="14.5" x14ac:dyDescent="0.35">
      <c r="A80" s="29">
        <v>79</v>
      </c>
      <c r="B80" s="30">
        <v>13520062</v>
      </c>
      <c r="C80" s="31" t="s">
        <v>121</v>
      </c>
      <c r="D80" s="32">
        <v>98</v>
      </c>
      <c r="E80" s="32">
        <v>105</v>
      </c>
      <c r="F80" s="33">
        <v>105</v>
      </c>
      <c r="G80" s="32">
        <v>108</v>
      </c>
      <c r="H80" s="32">
        <v>105</v>
      </c>
      <c r="I80" s="34">
        <v>115</v>
      </c>
    </row>
    <row r="81" spans="1:9" ht="14.5" x14ac:dyDescent="0.35">
      <c r="A81" s="29">
        <v>80</v>
      </c>
      <c r="B81" s="30">
        <v>13520065</v>
      </c>
      <c r="C81" s="31" t="s">
        <v>122</v>
      </c>
      <c r="D81" s="32">
        <v>100</v>
      </c>
      <c r="E81" s="32">
        <v>110</v>
      </c>
      <c r="F81" s="33">
        <v>103</v>
      </c>
      <c r="G81" s="32">
        <v>105</v>
      </c>
      <c r="H81" s="32">
        <v>110</v>
      </c>
      <c r="I81" s="34">
        <v>112</v>
      </c>
    </row>
    <row r="82" spans="1:9" ht="14.5" x14ac:dyDescent="0.35">
      <c r="A82" s="29">
        <v>81</v>
      </c>
      <c r="B82" s="30">
        <v>13520068</v>
      </c>
      <c r="C82" s="31" t="s">
        <v>123</v>
      </c>
      <c r="D82" s="32">
        <v>90</v>
      </c>
      <c r="E82" s="32">
        <v>100</v>
      </c>
      <c r="F82" s="33">
        <v>103</v>
      </c>
      <c r="G82" s="32">
        <v>100</v>
      </c>
      <c r="H82" s="32">
        <v>110</v>
      </c>
      <c r="I82" s="34">
        <v>86</v>
      </c>
    </row>
    <row r="83" spans="1:9" ht="14.5" x14ac:dyDescent="0.35">
      <c r="A83" s="29">
        <v>82</v>
      </c>
      <c r="B83" s="30">
        <v>13520071</v>
      </c>
      <c r="C83" s="31" t="s">
        <v>124</v>
      </c>
      <c r="D83" s="32">
        <v>98</v>
      </c>
      <c r="E83" s="32">
        <v>105</v>
      </c>
      <c r="F83" s="33">
        <v>103</v>
      </c>
      <c r="G83" s="32">
        <v>97</v>
      </c>
      <c r="H83" s="32">
        <v>95</v>
      </c>
      <c r="I83" s="34">
        <v>105</v>
      </c>
    </row>
    <row r="84" spans="1:9" ht="14.5" x14ac:dyDescent="0.35">
      <c r="A84" s="29">
        <v>83</v>
      </c>
      <c r="B84" s="30">
        <v>13520074</v>
      </c>
      <c r="C84" s="31" t="s">
        <v>125</v>
      </c>
      <c r="D84" s="32">
        <v>90</v>
      </c>
      <c r="E84" s="32">
        <v>105</v>
      </c>
      <c r="F84" s="33">
        <v>105</v>
      </c>
      <c r="G84" s="32">
        <v>101</v>
      </c>
      <c r="H84" s="32">
        <v>105</v>
      </c>
      <c r="I84" s="34">
        <v>107</v>
      </c>
    </row>
    <row r="85" spans="1:9" ht="14.5" x14ac:dyDescent="0.35">
      <c r="A85" s="29">
        <v>84</v>
      </c>
      <c r="B85" s="30">
        <v>13520077</v>
      </c>
      <c r="C85" s="31" t="s">
        <v>126</v>
      </c>
      <c r="D85" s="32">
        <v>98</v>
      </c>
      <c r="E85" s="32">
        <v>105</v>
      </c>
      <c r="F85" s="33">
        <v>90</v>
      </c>
      <c r="G85" s="32">
        <v>100</v>
      </c>
      <c r="H85" s="32">
        <v>99</v>
      </c>
      <c r="I85" s="34">
        <v>106</v>
      </c>
    </row>
    <row r="86" spans="1:9" ht="14.5" x14ac:dyDescent="0.35">
      <c r="A86" s="29">
        <v>85</v>
      </c>
      <c r="B86" s="30">
        <v>13520080</v>
      </c>
      <c r="C86" s="31" t="s">
        <v>127</v>
      </c>
      <c r="D86" s="32">
        <v>98</v>
      </c>
      <c r="E86" s="32">
        <v>103</v>
      </c>
      <c r="F86" s="33">
        <v>105</v>
      </c>
      <c r="G86" s="32">
        <v>97</v>
      </c>
      <c r="H86" s="32">
        <v>110</v>
      </c>
      <c r="I86" s="34">
        <v>109</v>
      </c>
    </row>
    <row r="87" spans="1:9" ht="14.5" x14ac:dyDescent="0.35">
      <c r="A87" s="29">
        <v>86</v>
      </c>
      <c r="B87" s="30">
        <v>13520083</v>
      </c>
      <c r="C87" s="31" t="s">
        <v>128</v>
      </c>
      <c r="D87" s="32">
        <v>97</v>
      </c>
      <c r="E87" s="32">
        <v>110</v>
      </c>
      <c r="F87" s="33">
        <v>105</v>
      </c>
      <c r="G87" s="32">
        <v>110</v>
      </c>
      <c r="H87" s="32">
        <v>100</v>
      </c>
      <c r="I87" s="34">
        <v>112</v>
      </c>
    </row>
    <row r="88" spans="1:9" ht="14.5" x14ac:dyDescent="0.35">
      <c r="A88" s="29">
        <v>87</v>
      </c>
      <c r="B88" s="30">
        <v>13520086</v>
      </c>
      <c r="C88" s="31" t="s">
        <v>129</v>
      </c>
      <c r="D88" s="32">
        <v>100</v>
      </c>
      <c r="E88" s="32">
        <v>100</v>
      </c>
      <c r="F88" s="33">
        <v>103</v>
      </c>
      <c r="G88" s="32">
        <v>97</v>
      </c>
      <c r="H88" s="32">
        <v>105</v>
      </c>
      <c r="I88" s="34">
        <v>55</v>
      </c>
    </row>
    <row r="89" spans="1:9" ht="14.5" x14ac:dyDescent="0.35">
      <c r="A89" s="29">
        <v>88</v>
      </c>
      <c r="B89" s="30">
        <v>13520089</v>
      </c>
      <c r="C89" s="31" t="s">
        <v>130</v>
      </c>
      <c r="D89" s="32">
        <v>97</v>
      </c>
      <c r="E89" s="32">
        <v>103</v>
      </c>
      <c r="F89" s="33">
        <v>80</v>
      </c>
      <c r="G89" s="32">
        <v>86</v>
      </c>
      <c r="H89" s="32">
        <v>96</v>
      </c>
      <c r="I89" s="34">
        <v>67</v>
      </c>
    </row>
    <row r="90" spans="1:9" ht="14.5" x14ac:dyDescent="0.35">
      <c r="A90" s="29">
        <v>89</v>
      </c>
      <c r="B90" s="30">
        <v>13520092</v>
      </c>
      <c r="C90" s="31" t="s">
        <v>131</v>
      </c>
      <c r="D90" s="32">
        <v>90</v>
      </c>
      <c r="E90" s="32">
        <v>100</v>
      </c>
      <c r="F90" s="33">
        <v>100</v>
      </c>
      <c r="G90" s="32">
        <v>94</v>
      </c>
      <c r="H90" s="32">
        <v>100</v>
      </c>
      <c r="I90" s="34">
        <v>105</v>
      </c>
    </row>
    <row r="91" spans="1:9" ht="14.5" x14ac:dyDescent="0.35">
      <c r="A91" s="29">
        <v>90</v>
      </c>
      <c r="B91" s="30">
        <v>13520095</v>
      </c>
      <c r="C91" s="31" t="s">
        <v>132</v>
      </c>
      <c r="D91" s="32">
        <v>100</v>
      </c>
      <c r="E91" s="32">
        <v>103</v>
      </c>
      <c r="F91" s="33">
        <v>101</v>
      </c>
      <c r="G91" s="32">
        <v>100</v>
      </c>
      <c r="H91" s="32">
        <v>110</v>
      </c>
      <c r="I91" s="34">
        <v>107</v>
      </c>
    </row>
    <row r="92" spans="1:9" ht="14.5" x14ac:dyDescent="0.35">
      <c r="A92" s="29">
        <v>91</v>
      </c>
      <c r="B92" s="30">
        <v>13520098</v>
      </c>
      <c r="C92" s="31" t="s">
        <v>134</v>
      </c>
      <c r="D92" s="32">
        <v>100</v>
      </c>
      <c r="E92" s="32">
        <v>82</v>
      </c>
      <c r="F92" s="33">
        <v>95</v>
      </c>
      <c r="G92" s="32">
        <v>97</v>
      </c>
      <c r="H92" s="32">
        <v>100</v>
      </c>
      <c r="I92" s="34">
        <v>101</v>
      </c>
    </row>
    <row r="93" spans="1:9" ht="14.5" x14ac:dyDescent="0.35">
      <c r="A93" s="29">
        <v>92</v>
      </c>
      <c r="B93" s="30">
        <v>13520101</v>
      </c>
      <c r="C93" s="31" t="s">
        <v>135</v>
      </c>
      <c r="D93" s="32">
        <v>100</v>
      </c>
      <c r="E93" s="32">
        <v>110</v>
      </c>
      <c r="F93" s="33">
        <v>104</v>
      </c>
      <c r="G93" s="32">
        <v>109</v>
      </c>
      <c r="H93" s="32">
        <v>110</v>
      </c>
      <c r="I93" s="34">
        <v>108</v>
      </c>
    </row>
    <row r="94" spans="1:9" ht="14.5" x14ac:dyDescent="0.35">
      <c r="A94" s="29">
        <v>93</v>
      </c>
      <c r="B94" s="30">
        <v>13520104</v>
      </c>
      <c r="C94" s="31" t="s">
        <v>136</v>
      </c>
      <c r="D94" s="32">
        <v>100</v>
      </c>
      <c r="E94" s="32">
        <v>102</v>
      </c>
      <c r="F94" s="33">
        <v>102</v>
      </c>
      <c r="G94" s="32">
        <v>106</v>
      </c>
      <c r="H94" s="32">
        <v>110</v>
      </c>
      <c r="I94" s="34">
        <v>106</v>
      </c>
    </row>
    <row r="95" spans="1:9" ht="14.5" x14ac:dyDescent="0.35">
      <c r="A95" s="29">
        <v>94</v>
      </c>
      <c r="B95" s="30">
        <v>13520107</v>
      </c>
      <c r="C95" s="31" t="s">
        <v>137</v>
      </c>
      <c r="D95" s="32">
        <v>100</v>
      </c>
      <c r="E95" s="32">
        <v>100</v>
      </c>
      <c r="F95" s="33">
        <v>101</v>
      </c>
      <c r="G95" s="32">
        <v>98</v>
      </c>
      <c r="H95" s="32">
        <v>100</v>
      </c>
      <c r="I95" s="34">
        <v>110</v>
      </c>
    </row>
    <row r="96" spans="1:9" ht="14.5" x14ac:dyDescent="0.35">
      <c r="A96" s="29">
        <v>95</v>
      </c>
      <c r="B96" s="30">
        <v>13520110</v>
      </c>
      <c r="C96" s="31" t="s">
        <v>138</v>
      </c>
      <c r="D96" s="32">
        <v>100</v>
      </c>
      <c r="E96" s="32">
        <v>100</v>
      </c>
      <c r="F96" s="33">
        <v>105</v>
      </c>
      <c r="G96" s="32">
        <v>98</v>
      </c>
      <c r="H96" s="32">
        <v>98</v>
      </c>
      <c r="I96" s="34">
        <v>86</v>
      </c>
    </row>
    <row r="97" spans="1:9" ht="14.5" x14ac:dyDescent="0.35">
      <c r="A97" s="29">
        <v>96</v>
      </c>
      <c r="B97" s="30">
        <v>13520113</v>
      </c>
      <c r="C97" s="31" t="s">
        <v>139</v>
      </c>
      <c r="D97" s="32">
        <v>100</v>
      </c>
      <c r="E97" s="32">
        <v>100</v>
      </c>
      <c r="F97" s="33">
        <v>101</v>
      </c>
      <c r="G97" s="32">
        <v>105</v>
      </c>
      <c r="H97" s="32">
        <v>109</v>
      </c>
      <c r="I97" s="34">
        <v>107</v>
      </c>
    </row>
    <row r="98" spans="1:9" ht="14.5" x14ac:dyDescent="0.35">
      <c r="A98" s="29">
        <v>97</v>
      </c>
      <c r="B98" s="30">
        <v>13520116</v>
      </c>
      <c r="C98" s="31" t="s">
        <v>140</v>
      </c>
      <c r="D98" s="32">
        <v>100</v>
      </c>
      <c r="E98" s="32">
        <v>110</v>
      </c>
      <c r="F98" s="33">
        <v>104</v>
      </c>
      <c r="G98" s="32">
        <v>106</v>
      </c>
      <c r="H98" s="32">
        <v>110</v>
      </c>
      <c r="I98" s="34">
        <v>112</v>
      </c>
    </row>
    <row r="99" spans="1:9" ht="14.5" x14ac:dyDescent="0.35">
      <c r="A99" s="29">
        <v>98</v>
      </c>
      <c r="B99" s="30">
        <v>13520119</v>
      </c>
      <c r="C99" s="31" t="s">
        <v>141</v>
      </c>
      <c r="D99" s="32">
        <v>100</v>
      </c>
      <c r="E99" s="32">
        <v>110</v>
      </c>
      <c r="F99" s="33">
        <v>104</v>
      </c>
      <c r="G99" s="32">
        <v>107</v>
      </c>
      <c r="H99" s="32">
        <v>110</v>
      </c>
      <c r="I99" s="34">
        <v>112</v>
      </c>
    </row>
    <row r="100" spans="1:9" ht="14.5" x14ac:dyDescent="0.35">
      <c r="A100" s="29">
        <v>99</v>
      </c>
      <c r="B100" s="30">
        <v>13520122</v>
      </c>
      <c r="C100" s="31" t="s">
        <v>142</v>
      </c>
      <c r="D100" s="32">
        <v>100</v>
      </c>
      <c r="E100" s="32">
        <v>100</v>
      </c>
      <c r="F100" s="33">
        <v>92</v>
      </c>
      <c r="G100" s="32">
        <v>108</v>
      </c>
      <c r="H100" s="32">
        <v>95</v>
      </c>
      <c r="I100" s="34">
        <v>101</v>
      </c>
    </row>
    <row r="101" spans="1:9" ht="14.5" x14ac:dyDescent="0.35">
      <c r="A101" s="29">
        <v>100</v>
      </c>
      <c r="B101" s="30">
        <v>13520125</v>
      </c>
      <c r="C101" s="31" t="s">
        <v>143</v>
      </c>
      <c r="D101" s="32">
        <v>97</v>
      </c>
      <c r="E101" s="32">
        <v>105</v>
      </c>
      <c r="F101" s="33">
        <v>104</v>
      </c>
      <c r="G101" s="32">
        <v>92</v>
      </c>
      <c r="H101" s="32">
        <v>108</v>
      </c>
      <c r="I101" s="34">
        <v>107</v>
      </c>
    </row>
    <row r="102" spans="1:9" ht="14.5" x14ac:dyDescent="0.35">
      <c r="A102" s="29">
        <v>101</v>
      </c>
      <c r="B102" s="30">
        <v>13520128</v>
      </c>
      <c r="C102" s="31" t="s">
        <v>144</v>
      </c>
      <c r="D102" s="32">
        <v>100</v>
      </c>
      <c r="E102" s="32">
        <v>100</v>
      </c>
      <c r="F102" s="33">
        <v>105</v>
      </c>
      <c r="G102" s="32">
        <v>89</v>
      </c>
      <c r="H102" s="32">
        <v>103</v>
      </c>
      <c r="I102" s="34">
        <v>99</v>
      </c>
    </row>
    <row r="103" spans="1:9" ht="14.5" x14ac:dyDescent="0.35">
      <c r="A103" s="29">
        <v>102</v>
      </c>
      <c r="B103" s="30">
        <v>13520131</v>
      </c>
      <c r="C103" s="31" t="s">
        <v>145</v>
      </c>
      <c r="D103" s="32">
        <v>100</v>
      </c>
      <c r="E103" s="32">
        <v>105</v>
      </c>
      <c r="F103" s="33">
        <v>99</v>
      </c>
      <c r="G103" s="32">
        <v>94</v>
      </c>
      <c r="H103" s="32">
        <v>108</v>
      </c>
      <c r="I103" s="34">
        <v>110</v>
      </c>
    </row>
    <row r="104" spans="1:9" ht="14.5" x14ac:dyDescent="0.35">
      <c r="A104" s="29">
        <v>103</v>
      </c>
      <c r="B104" s="30">
        <v>13520134</v>
      </c>
      <c r="C104" s="31" t="s">
        <v>146</v>
      </c>
      <c r="D104" s="32">
        <v>100</v>
      </c>
      <c r="E104" s="32">
        <v>107</v>
      </c>
      <c r="F104" s="33">
        <v>105</v>
      </c>
      <c r="G104" s="32">
        <v>101</v>
      </c>
      <c r="H104" s="32">
        <v>108</v>
      </c>
      <c r="I104" s="34">
        <v>107</v>
      </c>
    </row>
    <row r="105" spans="1:9" ht="14.5" x14ac:dyDescent="0.35">
      <c r="A105" s="29">
        <v>104</v>
      </c>
      <c r="B105" s="30">
        <v>13520137</v>
      </c>
      <c r="C105" s="31" t="s">
        <v>147</v>
      </c>
      <c r="D105" s="32">
        <v>82</v>
      </c>
      <c r="E105" s="32">
        <v>103</v>
      </c>
      <c r="F105" s="33">
        <v>99</v>
      </c>
      <c r="G105" s="32">
        <v>108</v>
      </c>
      <c r="H105" s="32">
        <v>110</v>
      </c>
      <c r="I105" s="34">
        <v>99</v>
      </c>
    </row>
    <row r="106" spans="1:9" ht="14.5" x14ac:dyDescent="0.35">
      <c r="A106" s="29">
        <v>105</v>
      </c>
      <c r="B106" s="30">
        <v>13520140</v>
      </c>
      <c r="C106" s="31" t="s">
        <v>148</v>
      </c>
      <c r="D106" s="32">
        <v>100</v>
      </c>
      <c r="E106" s="32">
        <v>100</v>
      </c>
      <c r="F106" s="33">
        <v>100</v>
      </c>
      <c r="G106" s="32">
        <v>101</v>
      </c>
      <c r="H106" s="32">
        <v>105</v>
      </c>
      <c r="I106" s="34">
        <v>105</v>
      </c>
    </row>
    <row r="107" spans="1:9" ht="14.5" x14ac:dyDescent="0.35">
      <c r="A107" s="29">
        <v>106</v>
      </c>
      <c r="B107" s="30">
        <v>13520143</v>
      </c>
      <c r="C107" s="31" t="s">
        <v>149</v>
      </c>
      <c r="D107" s="32">
        <v>92</v>
      </c>
      <c r="E107" s="32">
        <v>100</v>
      </c>
      <c r="F107" s="33">
        <v>104</v>
      </c>
      <c r="G107" s="32">
        <v>108</v>
      </c>
      <c r="H107" s="32">
        <v>100</v>
      </c>
      <c r="I107" s="34">
        <v>108</v>
      </c>
    </row>
    <row r="108" spans="1:9" ht="14.5" x14ac:dyDescent="0.35">
      <c r="A108" s="29">
        <v>107</v>
      </c>
      <c r="B108" s="30">
        <v>13520146</v>
      </c>
      <c r="C108" s="31" t="s">
        <v>150</v>
      </c>
      <c r="D108" s="32">
        <v>100</v>
      </c>
      <c r="E108" s="32">
        <v>103</v>
      </c>
      <c r="F108" s="33">
        <v>105</v>
      </c>
      <c r="G108" s="32">
        <v>107</v>
      </c>
      <c r="H108" s="32">
        <v>110</v>
      </c>
      <c r="I108" s="34">
        <v>112</v>
      </c>
    </row>
    <row r="109" spans="1:9" ht="14.5" x14ac:dyDescent="0.35">
      <c r="A109" s="29">
        <v>108</v>
      </c>
      <c r="B109" s="30">
        <v>13520149</v>
      </c>
      <c r="C109" s="31" t="s">
        <v>151</v>
      </c>
      <c r="D109" s="32">
        <v>100</v>
      </c>
      <c r="E109" s="32">
        <v>105</v>
      </c>
      <c r="F109" s="33">
        <v>98</v>
      </c>
      <c r="G109" s="32">
        <v>107</v>
      </c>
      <c r="H109" s="32">
        <v>102</v>
      </c>
      <c r="I109" s="34">
        <v>107</v>
      </c>
    </row>
    <row r="110" spans="1:9" ht="14.5" x14ac:dyDescent="0.35">
      <c r="A110" s="29">
        <v>109</v>
      </c>
      <c r="B110" s="30">
        <v>13520152</v>
      </c>
      <c r="C110" s="31" t="s">
        <v>152</v>
      </c>
      <c r="D110" s="32">
        <v>99</v>
      </c>
      <c r="E110" s="32">
        <v>92</v>
      </c>
      <c r="F110" s="33">
        <v>104</v>
      </c>
      <c r="G110" s="32">
        <v>100</v>
      </c>
      <c r="H110" s="32">
        <v>110</v>
      </c>
      <c r="I110" s="34">
        <v>55</v>
      </c>
    </row>
    <row r="111" spans="1:9" ht="14.5" x14ac:dyDescent="0.35">
      <c r="A111" s="29">
        <v>110</v>
      </c>
      <c r="B111" s="30">
        <v>13520155</v>
      </c>
      <c r="C111" s="31" t="s">
        <v>153</v>
      </c>
      <c r="D111" s="32">
        <v>98</v>
      </c>
      <c r="E111" s="32">
        <v>105</v>
      </c>
      <c r="F111" s="33">
        <v>102</v>
      </c>
      <c r="G111" s="32">
        <v>101</v>
      </c>
      <c r="H111" s="32">
        <v>100</v>
      </c>
      <c r="I111" s="34">
        <v>94</v>
      </c>
    </row>
    <row r="112" spans="1:9" ht="14.5" x14ac:dyDescent="0.35">
      <c r="A112" s="29">
        <v>111</v>
      </c>
      <c r="B112" s="30">
        <v>13520158</v>
      </c>
      <c r="C112" s="31" t="s">
        <v>154</v>
      </c>
      <c r="D112" s="32">
        <v>25</v>
      </c>
      <c r="E112" s="32">
        <v>98</v>
      </c>
      <c r="F112" s="33">
        <v>0</v>
      </c>
      <c r="G112" s="32">
        <v>97</v>
      </c>
      <c r="H112" s="32">
        <v>0</v>
      </c>
      <c r="I112" s="34">
        <v>67</v>
      </c>
    </row>
    <row r="113" spans="1:9" ht="14.5" x14ac:dyDescent="0.35">
      <c r="A113" s="29">
        <v>112</v>
      </c>
      <c r="B113" s="30">
        <v>13520161</v>
      </c>
      <c r="C113" s="31" t="s">
        <v>155</v>
      </c>
      <c r="D113" s="32">
        <v>97</v>
      </c>
      <c r="E113" s="32">
        <v>105</v>
      </c>
      <c r="F113" s="33">
        <v>103</v>
      </c>
      <c r="G113" s="32">
        <v>98</v>
      </c>
      <c r="H113" s="32">
        <v>99</v>
      </c>
      <c r="I113" s="34">
        <v>107</v>
      </c>
    </row>
    <row r="114" spans="1:9" ht="14.5" x14ac:dyDescent="0.35">
      <c r="A114" s="29">
        <v>113</v>
      </c>
      <c r="B114" s="30">
        <v>13520164</v>
      </c>
      <c r="C114" s="31" t="s">
        <v>156</v>
      </c>
      <c r="D114" s="32">
        <v>93</v>
      </c>
      <c r="E114" s="32">
        <v>102</v>
      </c>
      <c r="F114" s="33">
        <v>104</v>
      </c>
      <c r="G114" s="32">
        <v>100</v>
      </c>
      <c r="H114" s="32">
        <v>85</v>
      </c>
      <c r="I114" s="34">
        <v>94</v>
      </c>
    </row>
    <row r="115" spans="1:9" ht="14.5" x14ac:dyDescent="0.35">
      <c r="A115" s="29">
        <v>114</v>
      </c>
      <c r="B115" s="30">
        <v>13520167</v>
      </c>
      <c r="C115" s="31" t="s">
        <v>157</v>
      </c>
      <c r="D115" s="35">
        <v>93</v>
      </c>
      <c r="E115" s="35">
        <v>95</v>
      </c>
      <c r="F115" s="36">
        <v>105</v>
      </c>
      <c r="G115" s="35">
        <v>91</v>
      </c>
      <c r="H115" s="35">
        <v>95</v>
      </c>
      <c r="I115" s="37">
        <v>108</v>
      </c>
    </row>
    <row r="116" spans="1:9" ht="14.5" x14ac:dyDescent="0.35">
      <c r="A116" s="23">
        <v>115</v>
      </c>
      <c r="B116" s="24">
        <v>13517129</v>
      </c>
      <c r="C116" s="25" t="s">
        <v>158</v>
      </c>
      <c r="D116" s="32">
        <v>67</v>
      </c>
      <c r="E116" s="32">
        <v>69</v>
      </c>
      <c r="F116" s="33">
        <v>49</v>
      </c>
      <c r="G116" s="32">
        <v>0</v>
      </c>
      <c r="H116" s="32">
        <v>0</v>
      </c>
      <c r="I116" s="34">
        <v>0</v>
      </c>
    </row>
    <row r="117" spans="1:9" ht="14.5" x14ac:dyDescent="0.35">
      <c r="A117" s="29">
        <v>116</v>
      </c>
      <c r="B117" s="30">
        <v>13519210</v>
      </c>
      <c r="C117" s="31" t="s">
        <v>159</v>
      </c>
      <c r="D117" s="32">
        <v>63</v>
      </c>
      <c r="E117" s="32">
        <v>94</v>
      </c>
      <c r="F117" s="33">
        <v>50</v>
      </c>
      <c r="G117" s="32">
        <v>96</v>
      </c>
      <c r="H117" s="32">
        <v>90</v>
      </c>
      <c r="I117" s="34">
        <v>108</v>
      </c>
    </row>
    <row r="118" spans="1:9" ht="14.5" x14ac:dyDescent="0.35">
      <c r="A118" s="29">
        <v>117</v>
      </c>
      <c r="B118" s="30">
        <v>13520003</v>
      </c>
      <c r="C118" s="31" t="s">
        <v>160</v>
      </c>
      <c r="D118" s="32">
        <v>88</v>
      </c>
      <c r="E118" s="32">
        <v>105</v>
      </c>
      <c r="F118" s="33">
        <v>104</v>
      </c>
      <c r="G118" s="32">
        <v>96</v>
      </c>
      <c r="H118" s="32">
        <v>100</v>
      </c>
      <c r="I118" s="34">
        <v>115</v>
      </c>
    </row>
    <row r="119" spans="1:9" ht="14.5" x14ac:dyDescent="0.35">
      <c r="A119" s="29">
        <v>118</v>
      </c>
      <c r="B119" s="30">
        <v>13520006</v>
      </c>
      <c r="C119" s="31" t="s">
        <v>161</v>
      </c>
      <c r="D119" s="32">
        <v>93</v>
      </c>
      <c r="E119" s="32">
        <v>99</v>
      </c>
      <c r="F119" s="33">
        <v>74</v>
      </c>
      <c r="G119" s="32">
        <v>94</v>
      </c>
      <c r="H119" s="32">
        <v>90</v>
      </c>
      <c r="I119" s="34">
        <v>101</v>
      </c>
    </row>
    <row r="120" spans="1:9" ht="14.5" x14ac:dyDescent="0.35">
      <c r="A120" s="29">
        <v>119</v>
      </c>
      <c r="B120" s="30">
        <v>13520009</v>
      </c>
      <c r="C120" s="31" t="s">
        <v>162</v>
      </c>
      <c r="D120" s="32">
        <v>98</v>
      </c>
      <c r="E120" s="32">
        <v>100</v>
      </c>
      <c r="F120" s="33">
        <v>97</v>
      </c>
      <c r="G120" s="32">
        <v>100</v>
      </c>
      <c r="H120" s="32">
        <v>100</v>
      </c>
      <c r="I120" s="34">
        <v>97</v>
      </c>
    </row>
    <row r="121" spans="1:9" ht="14.5" x14ac:dyDescent="0.35">
      <c r="A121" s="29">
        <v>120</v>
      </c>
      <c r="B121" s="30">
        <v>13520012</v>
      </c>
      <c r="C121" s="31" t="s">
        <v>163</v>
      </c>
      <c r="D121" s="32">
        <v>100</v>
      </c>
      <c r="E121" s="32">
        <v>100</v>
      </c>
      <c r="F121" s="33">
        <v>105</v>
      </c>
      <c r="G121" s="32">
        <v>102</v>
      </c>
      <c r="H121" s="32">
        <v>100</v>
      </c>
      <c r="I121" s="34">
        <v>101</v>
      </c>
    </row>
    <row r="122" spans="1:9" ht="14.5" x14ac:dyDescent="0.35">
      <c r="A122" s="29">
        <v>121</v>
      </c>
      <c r="B122" s="30">
        <v>13520015</v>
      </c>
      <c r="C122" s="31" t="s">
        <v>164</v>
      </c>
      <c r="D122" s="32">
        <v>98</v>
      </c>
      <c r="E122" s="32">
        <v>99</v>
      </c>
      <c r="F122" s="33">
        <v>96</v>
      </c>
      <c r="G122" s="32">
        <v>100</v>
      </c>
      <c r="H122" s="32">
        <v>109</v>
      </c>
      <c r="I122" s="34">
        <v>108</v>
      </c>
    </row>
    <row r="123" spans="1:9" ht="14.5" x14ac:dyDescent="0.35">
      <c r="A123" s="29">
        <v>122</v>
      </c>
      <c r="B123" s="30">
        <v>13520018</v>
      </c>
      <c r="C123" s="31" t="s">
        <v>165</v>
      </c>
      <c r="D123" s="32">
        <v>93</v>
      </c>
      <c r="E123" s="32">
        <v>105</v>
      </c>
      <c r="F123" s="33">
        <v>102</v>
      </c>
      <c r="G123" s="32">
        <v>96</v>
      </c>
      <c r="H123" s="32">
        <v>110</v>
      </c>
      <c r="I123" s="34">
        <v>112</v>
      </c>
    </row>
    <row r="124" spans="1:9" ht="14.5" x14ac:dyDescent="0.35">
      <c r="A124" s="29">
        <v>123</v>
      </c>
      <c r="B124" s="30">
        <v>13520021</v>
      </c>
      <c r="C124" s="31" t="s">
        <v>166</v>
      </c>
      <c r="D124" s="32">
        <v>93</v>
      </c>
      <c r="E124" s="32">
        <v>105</v>
      </c>
      <c r="F124" s="33">
        <v>104</v>
      </c>
      <c r="G124" s="32">
        <v>101</v>
      </c>
      <c r="H124" s="32">
        <v>110</v>
      </c>
      <c r="I124" s="34">
        <v>95</v>
      </c>
    </row>
    <row r="125" spans="1:9" ht="14.5" x14ac:dyDescent="0.35">
      <c r="A125" s="29">
        <v>124</v>
      </c>
      <c r="B125" s="30">
        <v>13520024</v>
      </c>
      <c r="C125" s="31" t="s">
        <v>167</v>
      </c>
      <c r="D125" s="32">
        <v>97</v>
      </c>
      <c r="E125" s="32">
        <v>105</v>
      </c>
      <c r="F125" s="33">
        <v>105</v>
      </c>
      <c r="G125" s="32">
        <v>95</v>
      </c>
      <c r="H125" s="32">
        <v>98</v>
      </c>
      <c r="I125" s="34">
        <v>106</v>
      </c>
    </row>
    <row r="126" spans="1:9" ht="14.5" x14ac:dyDescent="0.35">
      <c r="A126" s="29">
        <v>125</v>
      </c>
      <c r="B126" s="30">
        <v>13520027</v>
      </c>
      <c r="C126" s="31" t="s">
        <v>168</v>
      </c>
      <c r="D126" s="32">
        <v>93</v>
      </c>
      <c r="E126" s="32">
        <v>100</v>
      </c>
      <c r="F126" s="33">
        <v>104</v>
      </c>
      <c r="G126" s="32">
        <v>91</v>
      </c>
      <c r="H126" s="32">
        <v>105</v>
      </c>
      <c r="I126" s="34">
        <v>106</v>
      </c>
    </row>
    <row r="127" spans="1:9" ht="14.5" x14ac:dyDescent="0.35">
      <c r="A127" s="29">
        <v>126</v>
      </c>
      <c r="B127" s="30">
        <v>13520030</v>
      </c>
      <c r="C127" s="31" t="s">
        <v>169</v>
      </c>
      <c r="D127" s="32">
        <v>90</v>
      </c>
      <c r="E127" s="32">
        <v>105</v>
      </c>
      <c r="F127" s="33">
        <v>105</v>
      </c>
      <c r="G127" s="32">
        <v>100</v>
      </c>
      <c r="H127" s="32">
        <v>100</v>
      </c>
      <c r="I127" s="34">
        <v>112</v>
      </c>
    </row>
    <row r="128" spans="1:9" ht="14.5" x14ac:dyDescent="0.35">
      <c r="A128" s="29">
        <v>127</v>
      </c>
      <c r="B128" s="30">
        <v>13520033</v>
      </c>
      <c r="C128" s="31" t="s">
        <v>170</v>
      </c>
      <c r="D128" s="32">
        <v>96</v>
      </c>
      <c r="E128" s="32">
        <v>105</v>
      </c>
      <c r="F128" s="33">
        <v>102</v>
      </c>
      <c r="G128" s="32">
        <v>107</v>
      </c>
      <c r="H128" s="32">
        <v>100</v>
      </c>
      <c r="I128" s="34">
        <v>95</v>
      </c>
    </row>
    <row r="129" spans="1:9" ht="14.5" x14ac:dyDescent="0.35">
      <c r="A129" s="29">
        <v>128</v>
      </c>
      <c r="B129" s="30">
        <v>13520036</v>
      </c>
      <c r="C129" s="31" t="s">
        <v>171</v>
      </c>
      <c r="D129" s="32">
        <v>88</v>
      </c>
      <c r="E129" s="32">
        <v>105</v>
      </c>
      <c r="F129" s="33">
        <v>103</v>
      </c>
      <c r="G129" s="32">
        <v>109</v>
      </c>
      <c r="H129" s="32">
        <v>96</v>
      </c>
      <c r="I129" s="34">
        <v>112</v>
      </c>
    </row>
    <row r="130" spans="1:9" ht="14.5" x14ac:dyDescent="0.35">
      <c r="A130" s="29">
        <v>129</v>
      </c>
      <c r="B130" s="30">
        <v>13520039</v>
      </c>
      <c r="C130" s="31" t="s">
        <v>172</v>
      </c>
      <c r="D130" s="32">
        <v>93</v>
      </c>
      <c r="E130" s="32">
        <v>105</v>
      </c>
      <c r="F130" s="33">
        <v>105</v>
      </c>
      <c r="G130" s="32">
        <v>107</v>
      </c>
      <c r="H130" s="32">
        <v>110</v>
      </c>
      <c r="I130" s="34">
        <v>98</v>
      </c>
    </row>
    <row r="131" spans="1:9" ht="14.5" x14ac:dyDescent="0.35">
      <c r="A131" s="29">
        <v>130</v>
      </c>
      <c r="B131" s="30">
        <v>13520042</v>
      </c>
      <c r="C131" s="31" t="s">
        <v>173</v>
      </c>
      <c r="D131" s="32">
        <v>99</v>
      </c>
      <c r="E131" s="32">
        <v>100</v>
      </c>
      <c r="F131" s="33">
        <v>105</v>
      </c>
      <c r="G131" s="32">
        <v>100</v>
      </c>
      <c r="H131" s="32">
        <v>99</v>
      </c>
      <c r="I131" s="34">
        <v>97</v>
      </c>
    </row>
    <row r="132" spans="1:9" ht="14.5" x14ac:dyDescent="0.35">
      <c r="A132" s="29">
        <v>131</v>
      </c>
      <c r="B132" s="30">
        <v>13520045</v>
      </c>
      <c r="C132" s="31" t="s">
        <v>174</v>
      </c>
      <c r="D132" s="32">
        <v>95</v>
      </c>
      <c r="E132" s="32">
        <v>105</v>
      </c>
      <c r="F132" s="33">
        <v>103</v>
      </c>
      <c r="G132" s="32">
        <v>97</v>
      </c>
      <c r="H132" s="32">
        <v>98</v>
      </c>
      <c r="I132" s="34">
        <v>100</v>
      </c>
    </row>
    <row r="133" spans="1:9" ht="14.5" x14ac:dyDescent="0.35">
      <c r="A133" s="29">
        <v>132</v>
      </c>
      <c r="B133" s="30">
        <v>13520048</v>
      </c>
      <c r="C133" s="31" t="s">
        <v>175</v>
      </c>
      <c r="D133" s="32">
        <v>92</v>
      </c>
      <c r="E133" s="32">
        <v>105</v>
      </c>
      <c r="F133" s="33">
        <v>105</v>
      </c>
      <c r="G133" s="32">
        <v>102</v>
      </c>
      <c r="H133" s="32">
        <v>99</v>
      </c>
      <c r="I133" s="34">
        <v>105</v>
      </c>
    </row>
    <row r="134" spans="1:9" ht="14.5" x14ac:dyDescent="0.35">
      <c r="A134" s="29">
        <v>133</v>
      </c>
      <c r="B134" s="30">
        <v>13520051</v>
      </c>
      <c r="C134" s="31" t="s">
        <v>176</v>
      </c>
      <c r="D134" s="32">
        <v>96</v>
      </c>
      <c r="E134" s="32">
        <v>105</v>
      </c>
      <c r="F134" s="33">
        <v>101.6</v>
      </c>
      <c r="G134" s="32">
        <v>95</v>
      </c>
      <c r="H134" s="32">
        <v>100</v>
      </c>
      <c r="I134" s="34">
        <v>107</v>
      </c>
    </row>
    <row r="135" spans="1:9" ht="14.5" x14ac:dyDescent="0.35">
      <c r="A135" s="29">
        <v>134</v>
      </c>
      <c r="B135" s="30">
        <v>13520054</v>
      </c>
      <c r="C135" s="31" t="s">
        <v>177</v>
      </c>
      <c r="D135" s="32">
        <v>100</v>
      </c>
      <c r="E135" s="32">
        <v>106</v>
      </c>
      <c r="F135" s="33">
        <v>104.6</v>
      </c>
      <c r="G135" s="32">
        <v>103</v>
      </c>
      <c r="H135" s="32">
        <v>110</v>
      </c>
      <c r="I135" s="34">
        <v>112</v>
      </c>
    </row>
    <row r="136" spans="1:9" ht="14.5" x14ac:dyDescent="0.35">
      <c r="A136" s="29">
        <v>135</v>
      </c>
      <c r="B136" s="30">
        <v>13520057</v>
      </c>
      <c r="C136" s="31" t="s">
        <v>178</v>
      </c>
      <c r="D136" s="32">
        <v>96</v>
      </c>
      <c r="E136" s="32">
        <v>105</v>
      </c>
      <c r="F136" s="33">
        <v>101.2</v>
      </c>
      <c r="G136" s="32">
        <v>104</v>
      </c>
      <c r="H136" s="32">
        <v>90</v>
      </c>
      <c r="I136" s="34">
        <v>106</v>
      </c>
    </row>
    <row r="137" spans="1:9" ht="14.5" x14ac:dyDescent="0.35">
      <c r="A137" s="29">
        <v>136</v>
      </c>
      <c r="B137" s="30">
        <v>13520060</v>
      </c>
      <c r="C137" s="31" t="s">
        <v>179</v>
      </c>
      <c r="D137" s="32">
        <v>97</v>
      </c>
      <c r="E137" s="32">
        <v>110</v>
      </c>
      <c r="F137" s="33">
        <v>103.6</v>
      </c>
      <c r="G137" s="32">
        <v>108</v>
      </c>
      <c r="H137" s="32">
        <v>95</v>
      </c>
      <c r="I137" s="34">
        <v>105</v>
      </c>
    </row>
    <row r="138" spans="1:9" ht="14.5" x14ac:dyDescent="0.35">
      <c r="A138" s="29">
        <v>137</v>
      </c>
      <c r="B138" s="30">
        <v>13520063</v>
      </c>
      <c r="C138" s="31" t="s">
        <v>180</v>
      </c>
      <c r="D138" s="32">
        <v>96</v>
      </c>
      <c r="E138" s="32">
        <v>93</v>
      </c>
      <c r="F138" s="33">
        <v>47</v>
      </c>
      <c r="G138" s="32">
        <v>100</v>
      </c>
      <c r="H138" s="32">
        <v>77</v>
      </c>
      <c r="I138" s="34">
        <v>75</v>
      </c>
    </row>
    <row r="139" spans="1:9" ht="14.5" x14ac:dyDescent="0.35">
      <c r="A139" s="29">
        <v>138</v>
      </c>
      <c r="B139" s="30">
        <v>13520066</v>
      </c>
      <c r="C139" s="31" t="s">
        <v>181</v>
      </c>
      <c r="D139" s="32">
        <v>100</v>
      </c>
      <c r="E139" s="32">
        <v>109</v>
      </c>
      <c r="F139" s="33">
        <v>105</v>
      </c>
      <c r="G139" s="32">
        <v>101</v>
      </c>
      <c r="H139" s="32">
        <v>100</v>
      </c>
      <c r="I139" s="34">
        <v>107</v>
      </c>
    </row>
    <row r="140" spans="1:9" ht="14.5" x14ac:dyDescent="0.35">
      <c r="A140" s="29">
        <v>139</v>
      </c>
      <c r="B140" s="30">
        <v>13520069</v>
      </c>
      <c r="C140" s="31" t="s">
        <v>182</v>
      </c>
      <c r="D140" s="32">
        <v>99</v>
      </c>
      <c r="E140" s="32">
        <v>105</v>
      </c>
      <c r="F140" s="33">
        <v>105</v>
      </c>
      <c r="G140" s="32">
        <v>91</v>
      </c>
      <c r="H140" s="32">
        <v>105</v>
      </c>
      <c r="I140" s="34">
        <v>112</v>
      </c>
    </row>
    <row r="141" spans="1:9" ht="14.5" x14ac:dyDescent="0.35">
      <c r="A141" s="29">
        <v>140</v>
      </c>
      <c r="B141" s="30">
        <v>13520072</v>
      </c>
      <c r="C141" s="31" t="s">
        <v>183</v>
      </c>
      <c r="D141" s="32">
        <v>98</v>
      </c>
      <c r="E141" s="32">
        <v>103</v>
      </c>
      <c r="F141" s="33">
        <v>105</v>
      </c>
      <c r="G141" s="32">
        <v>100</v>
      </c>
      <c r="H141" s="32">
        <v>95</v>
      </c>
      <c r="I141" s="34">
        <v>106</v>
      </c>
    </row>
    <row r="142" spans="1:9" ht="14.5" x14ac:dyDescent="0.35">
      <c r="A142" s="29">
        <v>141</v>
      </c>
      <c r="B142" s="30">
        <v>13520075</v>
      </c>
      <c r="C142" s="31" t="s">
        <v>184</v>
      </c>
      <c r="D142" s="32">
        <v>97</v>
      </c>
      <c r="E142" s="32">
        <v>110</v>
      </c>
      <c r="F142" s="33">
        <v>102</v>
      </c>
      <c r="G142" s="32">
        <v>102</v>
      </c>
      <c r="H142" s="32">
        <v>95</v>
      </c>
      <c r="I142" s="34">
        <v>112</v>
      </c>
    </row>
    <row r="143" spans="1:9" ht="14.5" x14ac:dyDescent="0.35">
      <c r="A143" s="29">
        <v>142</v>
      </c>
      <c r="B143" s="30">
        <v>13520078</v>
      </c>
      <c r="C143" s="31" t="s">
        <v>185</v>
      </c>
      <c r="D143" s="32">
        <v>99</v>
      </c>
      <c r="E143" s="32">
        <v>110</v>
      </c>
      <c r="F143" s="33">
        <v>102</v>
      </c>
      <c r="G143" s="32">
        <v>110</v>
      </c>
      <c r="H143" s="32">
        <v>100</v>
      </c>
      <c r="I143" s="34">
        <v>115</v>
      </c>
    </row>
    <row r="144" spans="1:9" ht="14.5" x14ac:dyDescent="0.35">
      <c r="A144" s="29">
        <v>143</v>
      </c>
      <c r="B144" s="30">
        <v>13520081</v>
      </c>
      <c r="C144" s="31" t="s">
        <v>186</v>
      </c>
      <c r="D144" s="32">
        <v>100</v>
      </c>
      <c r="E144" s="32">
        <v>110</v>
      </c>
      <c r="F144" s="33">
        <v>103</v>
      </c>
      <c r="G144" s="32">
        <v>100</v>
      </c>
      <c r="H144" s="32">
        <v>100</v>
      </c>
      <c r="I144" s="34">
        <v>112</v>
      </c>
    </row>
    <row r="145" spans="1:9" ht="14.5" x14ac:dyDescent="0.35">
      <c r="A145" s="29">
        <v>144</v>
      </c>
      <c r="B145" s="30">
        <v>13520084</v>
      </c>
      <c r="C145" s="31" t="s">
        <v>187</v>
      </c>
      <c r="D145" s="32">
        <v>98</v>
      </c>
      <c r="E145" s="32">
        <v>109</v>
      </c>
      <c r="F145" s="33">
        <v>104</v>
      </c>
      <c r="G145" s="32">
        <v>98</v>
      </c>
      <c r="H145" s="32">
        <v>100</v>
      </c>
      <c r="I145" s="34">
        <v>106</v>
      </c>
    </row>
    <row r="146" spans="1:9" ht="14.5" x14ac:dyDescent="0.35">
      <c r="A146" s="29">
        <v>145</v>
      </c>
      <c r="B146" s="30">
        <v>13520087</v>
      </c>
      <c r="C146" s="31" t="s">
        <v>188</v>
      </c>
      <c r="D146" s="32">
        <v>97</v>
      </c>
      <c r="E146" s="32">
        <v>105</v>
      </c>
      <c r="F146" s="33">
        <v>105</v>
      </c>
      <c r="G146" s="32">
        <v>97</v>
      </c>
      <c r="H146" s="32">
        <v>105</v>
      </c>
      <c r="I146" s="34">
        <v>110</v>
      </c>
    </row>
    <row r="147" spans="1:9" ht="14.5" x14ac:dyDescent="0.35">
      <c r="A147" s="29">
        <v>146</v>
      </c>
      <c r="B147" s="30">
        <v>13520090</v>
      </c>
      <c r="C147" s="31" t="s">
        <v>189</v>
      </c>
      <c r="D147" s="32">
        <v>94</v>
      </c>
      <c r="E147" s="32">
        <v>103</v>
      </c>
      <c r="F147" s="33">
        <v>95</v>
      </c>
      <c r="G147" s="32">
        <v>106</v>
      </c>
      <c r="H147" s="32">
        <v>94</v>
      </c>
      <c r="I147" s="34">
        <v>87</v>
      </c>
    </row>
    <row r="148" spans="1:9" ht="14.5" x14ac:dyDescent="0.35">
      <c r="A148" s="29">
        <v>147</v>
      </c>
      <c r="B148" s="30">
        <v>13520093</v>
      </c>
      <c r="C148" s="31" t="s">
        <v>190</v>
      </c>
      <c r="D148" s="32">
        <v>98</v>
      </c>
      <c r="E148" s="32">
        <v>91</v>
      </c>
      <c r="F148" s="33">
        <v>105</v>
      </c>
      <c r="G148" s="32">
        <v>102</v>
      </c>
      <c r="H148" s="32">
        <v>110</v>
      </c>
      <c r="I148" s="34">
        <v>86</v>
      </c>
    </row>
    <row r="149" spans="1:9" ht="14.5" x14ac:dyDescent="0.35">
      <c r="A149" s="29">
        <v>148</v>
      </c>
      <c r="B149" s="30">
        <v>13520096</v>
      </c>
      <c r="C149" s="31" t="s">
        <v>191</v>
      </c>
      <c r="D149" s="32">
        <v>99</v>
      </c>
      <c r="E149" s="32">
        <v>105</v>
      </c>
      <c r="F149" s="33">
        <v>101.6</v>
      </c>
      <c r="G149" s="32">
        <v>106</v>
      </c>
      <c r="H149" s="32">
        <v>99</v>
      </c>
      <c r="I149" s="34">
        <v>94</v>
      </c>
    </row>
    <row r="150" spans="1:9" ht="14.5" x14ac:dyDescent="0.35">
      <c r="A150" s="29">
        <v>149</v>
      </c>
      <c r="B150" s="30">
        <v>13520099</v>
      </c>
      <c r="C150" s="31" t="s">
        <v>192</v>
      </c>
      <c r="D150" s="32">
        <v>99</v>
      </c>
      <c r="E150" s="32">
        <v>100</v>
      </c>
      <c r="F150" s="33">
        <v>105</v>
      </c>
      <c r="G150" s="32">
        <v>89</v>
      </c>
      <c r="H150" s="32">
        <v>100</v>
      </c>
      <c r="I150" s="34">
        <v>105</v>
      </c>
    </row>
    <row r="151" spans="1:9" ht="14.5" x14ac:dyDescent="0.35">
      <c r="A151" s="29">
        <v>150</v>
      </c>
      <c r="B151" s="30">
        <v>13520102</v>
      </c>
      <c r="C151" s="31" t="s">
        <v>193</v>
      </c>
      <c r="D151" s="32">
        <v>95</v>
      </c>
      <c r="E151" s="32">
        <v>107</v>
      </c>
      <c r="F151" s="33">
        <v>105</v>
      </c>
      <c r="G151" s="32">
        <v>106</v>
      </c>
      <c r="H151" s="32">
        <v>100</v>
      </c>
      <c r="I151" s="34">
        <v>107</v>
      </c>
    </row>
    <row r="152" spans="1:9" ht="14.5" x14ac:dyDescent="0.35">
      <c r="A152" s="29">
        <v>151</v>
      </c>
      <c r="B152" s="30">
        <v>13520105</v>
      </c>
      <c r="C152" s="31" t="s">
        <v>194</v>
      </c>
      <c r="D152" s="32">
        <v>98</v>
      </c>
      <c r="E152" s="32">
        <v>105</v>
      </c>
      <c r="F152" s="33">
        <v>105</v>
      </c>
      <c r="G152" s="32">
        <v>108</v>
      </c>
      <c r="H152" s="32">
        <v>110</v>
      </c>
      <c r="I152" s="34">
        <v>98</v>
      </c>
    </row>
    <row r="153" spans="1:9" ht="14.5" x14ac:dyDescent="0.35">
      <c r="A153" s="29">
        <v>152</v>
      </c>
      <c r="B153" s="30">
        <v>13520108</v>
      </c>
      <c r="C153" s="31" t="s">
        <v>195</v>
      </c>
      <c r="D153" s="32">
        <v>66</v>
      </c>
      <c r="E153" s="32">
        <v>110</v>
      </c>
      <c r="F153" s="33">
        <v>101.2</v>
      </c>
      <c r="G153" s="32">
        <v>86</v>
      </c>
      <c r="H153" s="32">
        <v>100</v>
      </c>
      <c r="I153" s="34">
        <v>106</v>
      </c>
    </row>
    <row r="154" spans="1:9" ht="14.5" x14ac:dyDescent="0.35">
      <c r="A154" s="29">
        <v>153</v>
      </c>
      <c r="B154" s="30">
        <v>13520111</v>
      </c>
      <c r="C154" s="31" t="s">
        <v>196</v>
      </c>
      <c r="D154" s="32">
        <v>98</v>
      </c>
      <c r="E154" s="32">
        <v>100</v>
      </c>
      <c r="F154" s="33">
        <v>104.8</v>
      </c>
      <c r="G154" s="32">
        <v>103</v>
      </c>
      <c r="H154" s="32">
        <v>100</v>
      </c>
      <c r="I154" s="34">
        <v>85</v>
      </c>
    </row>
    <row r="155" spans="1:9" ht="14.5" x14ac:dyDescent="0.35">
      <c r="A155" s="29">
        <v>154</v>
      </c>
      <c r="B155" s="30">
        <v>13520114</v>
      </c>
      <c r="C155" s="31" t="s">
        <v>197</v>
      </c>
      <c r="D155" s="32">
        <v>98</v>
      </c>
      <c r="E155" s="32">
        <v>100</v>
      </c>
      <c r="F155" s="33">
        <v>104</v>
      </c>
      <c r="G155" s="32">
        <v>96</v>
      </c>
      <c r="H155" s="32">
        <v>100</v>
      </c>
      <c r="I155" s="34">
        <v>112</v>
      </c>
    </row>
    <row r="156" spans="1:9" ht="14.5" x14ac:dyDescent="0.35">
      <c r="A156" s="29">
        <v>155</v>
      </c>
      <c r="B156" s="30">
        <v>13520117</v>
      </c>
      <c r="C156" s="31" t="s">
        <v>198</v>
      </c>
      <c r="D156" s="32">
        <v>100</v>
      </c>
      <c r="E156" s="32">
        <v>105</v>
      </c>
      <c r="F156" s="33">
        <v>105</v>
      </c>
      <c r="G156" s="32">
        <v>106</v>
      </c>
      <c r="H156" s="32">
        <v>100</v>
      </c>
      <c r="I156" s="34">
        <v>110</v>
      </c>
    </row>
    <row r="157" spans="1:9" ht="14.5" x14ac:dyDescent="0.35">
      <c r="A157" s="29">
        <v>156</v>
      </c>
      <c r="B157" s="30">
        <v>13520120</v>
      </c>
      <c r="C157" s="31" t="s">
        <v>199</v>
      </c>
      <c r="D157" s="32">
        <v>99</v>
      </c>
      <c r="E157" s="32">
        <v>104</v>
      </c>
      <c r="F157" s="33">
        <v>103</v>
      </c>
      <c r="G157" s="32">
        <v>93</v>
      </c>
      <c r="H157" s="32">
        <v>95</v>
      </c>
      <c r="I157" s="34">
        <v>112</v>
      </c>
    </row>
    <row r="158" spans="1:9" ht="14.5" x14ac:dyDescent="0.35">
      <c r="A158" s="29">
        <v>157</v>
      </c>
      <c r="B158" s="30">
        <v>13520123</v>
      </c>
      <c r="C158" s="31" t="s">
        <v>200</v>
      </c>
      <c r="D158" s="32">
        <v>92</v>
      </c>
      <c r="E158" s="32">
        <v>105</v>
      </c>
      <c r="F158" s="33">
        <v>90</v>
      </c>
      <c r="G158" s="32">
        <v>93</v>
      </c>
      <c r="H158" s="32">
        <v>95</v>
      </c>
      <c r="I158" s="34">
        <v>75</v>
      </c>
    </row>
    <row r="159" spans="1:9" ht="14.5" x14ac:dyDescent="0.35">
      <c r="A159" s="29">
        <v>158</v>
      </c>
      <c r="B159" s="30">
        <v>13520126</v>
      </c>
      <c r="C159" s="31" t="s">
        <v>201</v>
      </c>
      <c r="D159" s="32">
        <v>96</v>
      </c>
      <c r="E159" s="32">
        <v>105</v>
      </c>
      <c r="F159" s="33">
        <v>105</v>
      </c>
      <c r="G159" s="32">
        <v>100</v>
      </c>
      <c r="H159" s="32">
        <v>110</v>
      </c>
      <c r="I159" s="34">
        <v>99</v>
      </c>
    </row>
    <row r="160" spans="1:9" ht="14.5" x14ac:dyDescent="0.35">
      <c r="A160" s="29">
        <v>159</v>
      </c>
      <c r="B160" s="30">
        <v>13520129</v>
      </c>
      <c r="C160" s="31" t="s">
        <v>202</v>
      </c>
      <c r="D160" s="32">
        <v>100</v>
      </c>
      <c r="E160" s="32">
        <v>100</v>
      </c>
      <c r="F160" s="33">
        <v>105</v>
      </c>
      <c r="G160" s="32">
        <v>95</v>
      </c>
      <c r="H160" s="32">
        <v>100</v>
      </c>
      <c r="I160" s="34">
        <v>103</v>
      </c>
    </row>
    <row r="161" spans="1:9" ht="14.5" x14ac:dyDescent="0.35">
      <c r="A161" s="29">
        <v>160</v>
      </c>
      <c r="B161" s="30">
        <v>13520132</v>
      </c>
      <c r="C161" s="31" t="s">
        <v>203</v>
      </c>
      <c r="D161" s="32">
        <v>96</v>
      </c>
      <c r="E161" s="32">
        <v>110</v>
      </c>
      <c r="F161" s="33">
        <v>105</v>
      </c>
      <c r="G161" s="32">
        <v>102</v>
      </c>
      <c r="H161" s="32">
        <v>99</v>
      </c>
      <c r="I161" s="34">
        <v>105</v>
      </c>
    </row>
    <row r="162" spans="1:9" ht="14.5" x14ac:dyDescent="0.35">
      <c r="A162" s="29">
        <v>161</v>
      </c>
      <c r="B162" s="30">
        <v>13520135</v>
      </c>
      <c r="C162" s="31" t="s">
        <v>204</v>
      </c>
      <c r="D162" s="32">
        <v>100</v>
      </c>
      <c r="E162" s="32">
        <v>105</v>
      </c>
      <c r="F162" s="33">
        <v>105</v>
      </c>
      <c r="G162" s="32">
        <v>103</v>
      </c>
      <c r="H162" s="32">
        <v>101</v>
      </c>
      <c r="I162" s="34">
        <v>92</v>
      </c>
    </row>
    <row r="163" spans="1:9" ht="14.5" x14ac:dyDescent="0.35">
      <c r="A163" s="29">
        <v>162</v>
      </c>
      <c r="B163" s="30">
        <v>13520138</v>
      </c>
      <c r="C163" s="31" t="s">
        <v>205</v>
      </c>
      <c r="D163" s="32">
        <v>0</v>
      </c>
      <c r="E163" s="32">
        <v>100</v>
      </c>
      <c r="F163" s="33">
        <v>105</v>
      </c>
      <c r="G163" s="32">
        <v>92</v>
      </c>
      <c r="H163" s="32">
        <v>70</v>
      </c>
      <c r="I163" s="34">
        <v>77</v>
      </c>
    </row>
    <row r="164" spans="1:9" ht="14.5" x14ac:dyDescent="0.35">
      <c r="A164" s="29">
        <v>163</v>
      </c>
      <c r="B164" s="30">
        <v>13520141</v>
      </c>
      <c r="C164" s="31" t="s">
        <v>206</v>
      </c>
      <c r="D164" s="32">
        <v>93</v>
      </c>
      <c r="E164" s="32">
        <v>100</v>
      </c>
      <c r="F164" s="33">
        <v>105</v>
      </c>
      <c r="G164" s="32">
        <v>102</v>
      </c>
      <c r="H164" s="32">
        <v>100</v>
      </c>
      <c r="I164" s="34">
        <v>110</v>
      </c>
    </row>
    <row r="165" spans="1:9" ht="14.5" x14ac:dyDescent="0.35">
      <c r="A165" s="29">
        <v>164</v>
      </c>
      <c r="B165" s="30">
        <v>13520144</v>
      </c>
      <c r="C165" s="31" t="s">
        <v>207</v>
      </c>
      <c r="D165" s="32">
        <v>96</v>
      </c>
      <c r="E165" s="32">
        <v>103</v>
      </c>
      <c r="F165" s="33">
        <v>105</v>
      </c>
      <c r="G165" s="32">
        <v>107</v>
      </c>
      <c r="H165" s="32">
        <v>99</v>
      </c>
      <c r="I165" s="34">
        <v>107</v>
      </c>
    </row>
    <row r="166" spans="1:9" ht="14.5" x14ac:dyDescent="0.35">
      <c r="A166" s="29">
        <v>165</v>
      </c>
      <c r="B166" s="30">
        <v>13520147</v>
      </c>
      <c r="C166" s="31" t="s">
        <v>208</v>
      </c>
      <c r="D166" s="32">
        <v>98</v>
      </c>
      <c r="E166" s="32">
        <v>100</v>
      </c>
      <c r="F166" s="33">
        <v>105</v>
      </c>
      <c r="G166" s="32">
        <v>101</v>
      </c>
      <c r="H166" s="32">
        <v>95</v>
      </c>
      <c r="I166" s="34">
        <v>110</v>
      </c>
    </row>
    <row r="167" spans="1:9" ht="14.5" x14ac:dyDescent="0.35">
      <c r="A167" s="29">
        <v>166</v>
      </c>
      <c r="B167" s="30">
        <v>13520150</v>
      </c>
      <c r="C167" s="31" t="s">
        <v>209</v>
      </c>
      <c r="D167" s="32">
        <v>100</v>
      </c>
      <c r="E167" s="32">
        <v>107</v>
      </c>
      <c r="F167" s="33">
        <v>103</v>
      </c>
      <c r="G167" s="32">
        <v>103</v>
      </c>
      <c r="H167" s="32">
        <v>110</v>
      </c>
      <c r="I167" s="34">
        <v>106</v>
      </c>
    </row>
    <row r="168" spans="1:9" ht="14.5" x14ac:dyDescent="0.35">
      <c r="A168" s="29">
        <v>167</v>
      </c>
      <c r="B168" s="30">
        <v>13520153</v>
      </c>
      <c r="C168" s="31" t="s">
        <v>210</v>
      </c>
      <c r="D168" s="32">
        <v>100</v>
      </c>
      <c r="E168" s="32">
        <v>105</v>
      </c>
      <c r="F168" s="33">
        <v>105</v>
      </c>
      <c r="G168" s="32">
        <v>101</v>
      </c>
      <c r="H168" s="32">
        <v>100</v>
      </c>
      <c r="I168" s="34">
        <v>112</v>
      </c>
    </row>
    <row r="169" spans="1:9" ht="14.5" x14ac:dyDescent="0.35">
      <c r="A169" s="29">
        <v>168</v>
      </c>
      <c r="B169" s="30">
        <v>13520156</v>
      </c>
      <c r="C169" s="31" t="s">
        <v>211</v>
      </c>
      <c r="D169" s="32">
        <v>100</v>
      </c>
      <c r="E169" s="32">
        <v>105</v>
      </c>
      <c r="F169" s="33">
        <v>105</v>
      </c>
      <c r="G169" s="32">
        <v>100</v>
      </c>
      <c r="H169" s="32">
        <v>95</v>
      </c>
      <c r="I169" s="34">
        <v>109</v>
      </c>
    </row>
    <row r="170" spans="1:9" ht="14.5" x14ac:dyDescent="0.35">
      <c r="A170" s="29">
        <v>169</v>
      </c>
      <c r="B170" s="30">
        <v>13520159</v>
      </c>
      <c r="C170" s="31" t="s">
        <v>212</v>
      </c>
      <c r="D170" s="32">
        <v>95</v>
      </c>
      <c r="E170" s="32">
        <v>110</v>
      </c>
      <c r="F170" s="33">
        <v>101</v>
      </c>
      <c r="G170" s="32">
        <v>96</v>
      </c>
      <c r="H170" s="32">
        <v>84</v>
      </c>
      <c r="I170" s="34">
        <v>77</v>
      </c>
    </row>
    <row r="171" spans="1:9" ht="14.5" x14ac:dyDescent="0.35">
      <c r="A171" s="29">
        <v>170</v>
      </c>
      <c r="B171" s="30">
        <v>13520162</v>
      </c>
      <c r="C171" s="31" t="s">
        <v>213</v>
      </c>
      <c r="D171" s="32">
        <v>93</v>
      </c>
      <c r="E171" s="32">
        <v>93</v>
      </c>
      <c r="F171" s="33">
        <v>105</v>
      </c>
      <c r="G171" s="32">
        <v>100</v>
      </c>
      <c r="H171" s="32">
        <v>100</v>
      </c>
      <c r="I171" s="34">
        <v>75</v>
      </c>
    </row>
    <row r="172" spans="1:9" ht="14.5" x14ac:dyDescent="0.35">
      <c r="A172" s="38">
        <v>171</v>
      </c>
      <c r="B172" s="39">
        <v>13520165</v>
      </c>
      <c r="C172" s="40" t="s">
        <v>214</v>
      </c>
      <c r="D172" s="35">
        <v>100</v>
      </c>
      <c r="E172" s="35">
        <v>91</v>
      </c>
      <c r="F172" s="36">
        <v>105</v>
      </c>
      <c r="G172" s="35">
        <v>89</v>
      </c>
      <c r="H172" s="35">
        <v>95</v>
      </c>
      <c r="I172" s="37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1002"/>
  <sheetViews>
    <sheetView workbookViewId="0">
      <pane ySplit="5" topLeftCell="A6" activePane="bottomLeft" state="frozen"/>
      <selection pane="bottomLeft" activeCell="B7" sqref="B7"/>
    </sheetView>
  </sheetViews>
  <sheetFormatPr defaultColWidth="12.6328125" defaultRowHeight="15.75" customHeight="1" x14ac:dyDescent="0.25"/>
  <cols>
    <col min="1" max="1" width="5.26953125" customWidth="1"/>
    <col min="2" max="2" width="8.36328125" customWidth="1"/>
    <col min="3" max="3" width="28.08984375" customWidth="1"/>
    <col min="4" max="4" width="4.90625" customWidth="1"/>
    <col min="5" max="16" width="6.36328125" customWidth="1"/>
    <col min="17" max="17" width="8.453125" customWidth="1"/>
    <col min="18" max="18" width="6.36328125" customWidth="1"/>
    <col min="19" max="19" width="8.08984375" customWidth="1"/>
    <col min="20" max="20" width="4.26953125" customWidth="1"/>
    <col min="21" max="21" width="8.36328125" customWidth="1"/>
  </cols>
  <sheetData>
    <row r="1" spans="1:22" ht="15.75" customHeight="1" x14ac:dyDescent="0.25">
      <c r="D1" s="3"/>
      <c r="H1" s="41"/>
      <c r="S1" s="41"/>
    </row>
    <row r="2" spans="1:22" ht="15.75" customHeight="1" x14ac:dyDescent="0.25">
      <c r="D2" s="3"/>
      <c r="H2" s="41"/>
      <c r="S2" s="41"/>
    </row>
    <row r="3" spans="1:22" ht="15.75" customHeight="1" x14ac:dyDescent="0.25">
      <c r="D3" s="3"/>
      <c r="H3" s="41"/>
      <c r="S3" s="41"/>
    </row>
    <row r="4" spans="1:22" ht="15.75" customHeight="1" x14ac:dyDescent="0.25">
      <c r="A4" s="62" t="s">
        <v>16</v>
      </c>
      <c r="B4" s="62" t="s">
        <v>17</v>
      </c>
      <c r="C4" s="62" t="s">
        <v>18</v>
      </c>
      <c r="D4" s="19"/>
      <c r="E4" s="67" t="s">
        <v>224</v>
      </c>
      <c r="F4" s="63"/>
      <c r="G4" s="63"/>
      <c r="H4" s="64"/>
      <c r="I4" s="67" t="s">
        <v>225</v>
      </c>
      <c r="J4" s="63"/>
      <c r="K4" s="63"/>
      <c r="L4" s="63"/>
      <c r="M4" s="64"/>
      <c r="N4" s="67" t="s">
        <v>226</v>
      </c>
      <c r="O4" s="63"/>
      <c r="P4" s="63"/>
      <c r="Q4" s="63"/>
      <c r="R4" s="64"/>
      <c r="S4" s="68" t="s">
        <v>227</v>
      </c>
    </row>
    <row r="5" spans="1:22" ht="15.75" customHeight="1" x14ac:dyDescent="0.35">
      <c r="A5" s="61"/>
      <c r="B5" s="61"/>
      <c r="C5" s="61"/>
      <c r="D5" s="15" t="s">
        <v>19</v>
      </c>
      <c r="E5" s="42" t="s">
        <v>228</v>
      </c>
      <c r="F5" s="42" t="s">
        <v>229</v>
      </c>
      <c r="G5" s="42" t="s">
        <v>230</v>
      </c>
      <c r="H5" s="43" t="s">
        <v>231</v>
      </c>
      <c r="I5" s="42" t="s">
        <v>228</v>
      </c>
      <c r="J5" s="42" t="s">
        <v>229</v>
      </c>
      <c r="K5" s="42" t="s">
        <v>230</v>
      </c>
      <c r="L5" s="42" t="s">
        <v>232</v>
      </c>
      <c r="M5" s="42" t="s">
        <v>231</v>
      </c>
      <c r="N5" s="42" t="s">
        <v>233</v>
      </c>
      <c r="O5" s="42" t="s">
        <v>234</v>
      </c>
      <c r="P5" s="42" t="s">
        <v>235</v>
      </c>
      <c r="Q5" s="42" t="s">
        <v>236</v>
      </c>
      <c r="R5" s="42" t="s">
        <v>231</v>
      </c>
      <c r="S5" s="61"/>
    </row>
    <row r="6" spans="1:22" ht="15.75" customHeight="1" x14ac:dyDescent="0.35">
      <c r="A6" s="14">
        <v>1</v>
      </c>
      <c r="B6" s="14">
        <v>13519145</v>
      </c>
      <c r="C6" s="13" t="s">
        <v>39</v>
      </c>
      <c r="D6" s="15" t="s">
        <v>2</v>
      </c>
      <c r="E6" s="17">
        <v>5</v>
      </c>
      <c r="F6" s="17">
        <v>5</v>
      </c>
      <c r="G6" s="17">
        <v>16</v>
      </c>
      <c r="H6" s="44">
        <f t="shared" ref="H6:H176" si="0">SUM(E6:G6)</f>
        <v>26</v>
      </c>
      <c r="I6" s="17">
        <v>5</v>
      </c>
      <c r="J6" s="17">
        <v>4.5</v>
      </c>
      <c r="K6" s="17">
        <v>1</v>
      </c>
      <c r="L6" s="17">
        <v>10</v>
      </c>
      <c r="M6" s="18">
        <f t="shared" ref="M6:M176" si="1">SUM(I6:L6)</f>
        <v>20.5</v>
      </c>
      <c r="N6" s="17">
        <v>12</v>
      </c>
      <c r="O6" s="17">
        <v>8</v>
      </c>
      <c r="P6" s="17">
        <v>2</v>
      </c>
      <c r="Q6" s="17" t="s">
        <v>7</v>
      </c>
      <c r="R6" s="18">
        <f t="shared" ref="R6:R21" si="2">SUM(N6:Q6)</f>
        <v>22</v>
      </c>
      <c r="S6" s="44">
        <f t="shared" ref="S6:S176" si="3">SUM(H6,M6,R6)</f>
        <v>68.5</v>
      </c>
      <c r="T6" s="7">
        <v>44.5</v>
      </c>
      <c r="U6" s="7">
        <v>13519145</v>
      </c>
      <c r="V6" s="8" t="b">
        <f t="shared" ref="V6:V62" si="4">B6=U6</f>
        <v>1</v>
      </c>
    </row>
    <row r="7" spans="1:22" ht="15.75" customHeight="1" x14ac:dyDescent="0.35">
      <c r="A7" s="14">
        <v>2</v>
      </c>
      <c r="B7" s="14">
        <v>13520001</v>
      </c>
      <c r="C7" s="13" t="s">
        <v>41</v>
      </c>
      <c r="D7" s="15" t="s">
        <v>2</v>
      </c>
      <c r="E7" s="17">
        <v>3</v>
      </c>
      <c r="F7" s="17">
        <v>3</v>
      </c>
      <c r="G7" s="17">
        <v>12</v>
      </c>
      <c r="H7" s="44">
        <f t="shared" si="0"/>
        <v>18</v>
      </c>
      <c r="I7" s="17">
        <v>6</v>
      </c>
      <c r="J7" s="17">
        <v>3</v>
      </c>
      <c r="K7" s="17">
        <v>0</v>
      </c>
      <c r="L7" s="17">
        <v>4</v>
      </c>
      <c r="M7" s="18">
        <f t="shared" si="1"/>
        <v>13</v>
      </c>
      <c r="N7" s="17">
        <v>6</v>
      </c>
      <c r="O7" s="17">
        <v>10</v>
      </c>
      <c r="P7" s="17">
        <v>2</v>
      </c>
      <c r="Q7" s="17" t="s">
        <v>11</v>
      </c>
      <c r="R7" s="18">
        <f t="shared" si="2"/>
        <v>18</v>
      </c>
      <c r="S7" s="44">
        <f t="shared" si="3"/>
        <v>49</v>
      </c>
      <c r="T7" s="7">
        <v>82.5</v>
      </c>
      <c r="U7" s="7">
        <v>13520001</v>
      </c>
      <c r="V7" s="8" t="b">
        <f t="shared" si="4"/>
        <v>1</v>
      </c>
    </row>
    <row r="8" spans="1:22" ht="15.75" customHeight="1" x14ac:dyDescent="0.35">
      <c r="A8" s="14">
        <v>3</v>
      </c>
      <c r="B8" s="14">
        <v>13520004</v>
      </c>
      <c r="C8" s="13" t="s">
        <v>42</v>
      </c>
      <c r="D8" s="15" t="s">
        <v>2</v>
      </c>
      <c r="E8" s="17">
        <v>2</v>
      </c>
      <c r="F8" s="17">
        <v>1</v>
      </c>
      <c r="G8" s="17">
        <v>16</v>
      </c>
      <c r="H8" s="44">
        <f t="shared" si="0"/>
        <v>19</v>
      </c>
      <c r="I8" s="17">
        <v>4</v>
      </c>
      <c r="J8" s="17">
        <v>6</v>
      </c>
      <c r="K8" s="17">
        <v>1.5</v>
      </c>
      <c r="L8" s="17">
        <v>11</v>
      </c>
      <c r="M8" s="18">
        <f t="shared" si="1"/>
        <v>22.5</v>
      </c>
      <c r="N8" s="17">
        <v>17</v>
      </c>
      <c r="O8" s="17">
        <v>8</v>
      </c>
      <c r="P8" s="17">
        <v>2</v>
      </c>
      <c r="Q8" s="17" t="s">
        <v>11</v>
      </c>
      <c r="R8" s="18">
        <f t="shared" si="2"/>
        <v>27</v>
      </c>
      <c r="S8" s="44">
        <f t="shared" si="3"/>
        <v>68.5</v>
      </c>
      <c r="T8" s="7">
        <v>63</v>
      </c>
      <c r="U8" s="7">
        <v>13520004</v>
      </c>
      <c r="V8" s="8" t="b">
        <f t="shared" si="4"/>
        <v>1</v>
      </c>
    </row>
    <row r="9" spans="1:22" ht="15.75" customHeight="1" x14ac:dyDescent="0.35">
      <c r="A9" s="14">
        <v>4</v>
      </c>
      <c r="B9" s="14">
        <v>13520007</v>
      </c>
      <c r="C9" s="13" t="s">
        <v>43</v>
      </c>
      <c r="D9" s="15" t="s">
        <v>2</v>
      </c>
      <c r="E9" s="17">
        <v>4</v>
      </c>
      <c r="F9" s="17">
        <v>0</v>
      </c>
      <c r="G9" s="17">
        <v>3.5</v>
      </c>
      <c r="H9" s="44">
        <f t="shared" si="0"/>
        <v>7.5</v>
      </c>
      <c r="I9" s="17">
        <v>6</v>
      </c>
      <c r="J9" s="17">
        <v>4.5</v>
      </c>
      <c r="K9" s="17">
        <v>0</v>
      </c>
      <c r="L9" s="17">
        <v>2</v>
      </c>
      <c r="M9" s="18">
        <f t="shared" si="1"/>
        <v>12.5</v>
      </c>
      <c r="N9" s="17">
        <v>8</v>
      </c>
      <c r="O9" s="17">
        <v>10</v>
      </c>
      <c r="P9" s="17">
        <v>2</v>
      </c>
      <c r="Q9" s="17" t="s">
        <v>9</v>
      </c>
      <c r="R9" s="18">
        <f t="shared" si="2"/>
        <v>20</v>
      </c>
      <c r="S9" s="44">
        <f t="shared" si="3"/>
        <v>40</v>
      </c>
      <c r="T9" s="7">
        <v>49.5</v>
      </c>
      <c r="U9" s="7">
        <v>13520007</v>
      </c>
      <c r="V9" s="8" t="b">
        <f t="shared" si="4"/>
        <v>1</v>
      </c>
    </row>
    <row r="10" spans="1:22" ht="15.75" customHeight="1" x14ac:dyDescent="0.35">
      <c r="A10" s="14">
        <v>5</v>
      </c>
      <c r="B10" s="14">
        <v>13520010</v>
      </c>
      <c r="C10" s="13" t="s">
        <v>44</v>
      </c>
      <c r="D10" s="15" t="s">
        <v>2</v>
      </c>
      <c r="E10" s="17">
        <v>1</v>
      </c>
      <c r="F10" s="17">
        <v>0</v>
      </c>
      <c r="G10" s="17">
        <v>10</v>
      </c>
      <c r="H10" s="44">
        <f t="shared" si="0"/>
        <v>11</v>
      </c>
      <c r="I10" s="17">
        <v>7.5</v>
      </c>
      <c r="J10" s="17">
        <v>4</v>
      </c>
      <c r="K10" s="17">
        <v>0</v>
      </c>
      <c r="L10" s="17">
        <v>6</v>
      </c>
      <c r="M10" s="18">
        <f t="shared" si="1"/>
        <v>17.5</v>
      </c>
      <c r="N10" s="17">
        <v>10</v>
      </c>
      <c r="O10" s="17">
        <v>8</v>
      </c>
      <c r="P10" s="17">
        <v>2</v>
      </c>
      <c r="Q10" s="17" t="s">
        <v>45</v>
      </c>
      <c r="R10" s="18">
        <f t="shared" si="2"/>
        <v>20</v>
      </c>
      <c r="S10" s="44">
        <f t="shared" si="3"/>
        <v>48.5</v>
      </c>
      <c r="T10" s="7">
        <v>45</v>
      </c>
      <c r="U10" s="7">
        <v>13520010</v>
      </c>
      <c r="V10" s="8" t="b">
        <f t="shared" si="4"/>
        <v>1</v>
      </c>
    </row>
    <row r="11" spans="1:22" ht="15.75" customHeight="1" x14ac:dyDescent="0.35">
      <c r="A11" s="14">
        <v>6</v>
      </c>
      <c r="B11" s="14">
        <v>13520013</v>
      </c>
      <c r="C11" s="13" t="s">
        <v>46</v>
      </c>
      <c r="D11" s="15" t="s">
        <v>2</v>
      </c>
      <c r="E11" s="17">
        <v>2</v>
      </c>
      <c r="F11" s="17">
        <v>3</v>
      </c>
      <c r="G11" s="17">
        <v>19</v>
      </c>
      <c r="H11" s="44">
        <f t="shared" si="0"/>
        <v>24</v>
      </c>
      <c r="I11" s="17">
        <v>6</v>
      </c>
      <c r="J11" s="17">
        <v>4</v>
      </c>
      <c r="K11" s="17">
        <v>0</v>
      </c>
      <c r="L11" s="17">
        <v>14</v>
      </c>
      <c r="M11" s="18">
        <f t="shared" si="1"/>
        <v>24</v>
      </c>
      <c r="N11" s="17">
        <v>7</v>
      </c>
      <c r="O11" s="17">
        <v>10</v>
      </c>
      <c r="P11" s="17">
        <v>2</v>
      </c>
      <c r="Q11" s="17" t="s">
        <v>45</v>
      </c>
      <c r="R11" s="18">
        <f t="shared" si="2"/>
        <v>19</v>
      </c>
      <c r="S11" s="44">
        <f t="shared" si="3"/>
        <v>67</v>
      </c>
      <c r="T11" s="7">
        <v>82</v>
      </c>
      <c r="U11" s="7">
        <v>13520013</v>
      </c>
      <c r="V11" s="8" t="b">
        <f t="shared" si="4"/>
        <v>1</v>
      </c>
    </row>
    <row r="12" spans="1:22" ht="15.75" customHeight="1" x14ac:dyDescent="0.35">
      <c r="A12" s="14">
        <v>7</v>
      </c>
      <c r="B12" s="14">
        <v>13520016</v>
      </c>
      <c r="C12" s="13" t="s">
        <v>47</v>
      </c>
      <c r="D12" s="15" t="s">
        <v>2</v>
      </c>
      <c r="E12" s="17">
        <v>5</v>
      </c>
      <c r="F12" s="17">
        <v>6</v>
      </c>
      <c r="G12" s="17">
        <v>19</v>
      </c>
      <c r="H12" s="44">
        <f t="shared" si="0"/>
        <v>30</v>
      </c>
      <c r="I12" s="17">
        <v>7</v>
      </c>
      <c r="J12" s="17">
        <v>5</v>
      </c>
      <c r="K12" s="17">
        <v>0</v>
      </c>
      <c r="L12" s="17">
        <v>7</v>
      </c>
      <c r="M12" s="18">
        <f t="shared" si="1"/>
        <v>19</v>
      </c>
      <c r="N12" s="17">
        <v>19</v>
      </c>
      <c r="O12" s="17">
        <v>4</v>
      </c>
      <c r="P12" s="17">
        <v>2</v>
      </c>
      <c r="Q12" s="17" t="s">
        <v>13</v>
      </c>
      <c r="R12" s="18">
        <f t="shared" si="2"/>
        <v>25</v>
      </c>
      <c r="S12" s="44">
        <f t="shared" si="3"/>
        <v>74</v>
      </c>
      <c r="T12" s="7">
        <v>83</v>
      </c>
      <c r="U12" s="7">
        <v>13520016</v>
      </c>
      <c r="V12" s="8" t="b">
        <f t="shared" si="4"/>
        <v>1</v>
      </c>
    </row>
    <row r="13" spans="1:22" ht="15.75" customHeight="1" x14ac:dyDescent="0.35">
      <c r="A13" s="14">
        <v>8</v>
      </c>
      <c r="B13" s="14">
        <v>13520019</v>
      </c>
      <c r="C13" s="13" t="s">
        <v>48</v>
      </c>
      <c r="D13" s="15" t="s">
        <v>2</v>
      </c>
      <c r="E13" s="17">
        <v>2</v>
      </c>
      <c r="F13" s="17">
        <v>3</v>
      </c>
      <c r="G13" s="17">
        <v>17.5</v>
      </c>
      <c r="H13" s="44">
        <f t="shared" si="0"/>
        <v>22.5</v>
      </c>
      <c r="I13" s="17">
        <v>4.5</v>
      </c>
      <c r="J13" s="17">
        <v>6</v>
      </c>
      <c r="K13" s="17">
        <v>0</v>
      </c>
      <c r="L13" s="17">
        <v>10</v>
      </c>
      <c r="M13" s="18">
        <f t="shared" si="1"/>
        <v>20.5</v>
      </c>
      <c r="N13" s="17">
        <v>19</v>
      </c>
      <c r="O13" s="17">
        <v>10</v>
      </c>
      <c r="P13" s="17">
        <v>2</v>
      </c>
      <c r="Q13" s="17" t="s">
        <v>13</v>
      </c>
      <c r="R13" s="18">
        <f t="shared" si="2"/>
        <v>31</v>
      </c>
      <c r="S13" s="44">
        <f t="shared" si="3"/>
        <v>74</v>
      </c>
      <c r="T13" s="7">
        <v>65.5</v>
      </c>
      <c r="U13" s="7">
        <v>13520019</v>
      </c>
      <c r="V13" s="8" t="b">
        <f t="shared" si="4"/>
        <v>1</v>
      </c>
    </row>
    <row r="14" spans="1:22" ht="15.75" customHeight="1" x14ac:dyDescent="0.35">
      <c r="A14" s="14">
        <v>9</v>
      </c>
      <c r="B14" s="14">
        <v>13520022</v>
      </c>
      <c r="C14" s="13" t="s">
        <v>49</v>
      </c>
      <c r="D14" s="15" t="s">
        <v>2</v>
      </c>
      <c r="E14" s="17">
        <v>4</v>
      </c>
      <c r="F14" s="17">
        <v>3</v>
      </c>
      <c r="G14" s="17">
        <v>15</v>
      </c>
      <c r="H14" s="44">
        <f t="shared" si="0"/>
        <v>22</v>
      </c>
      <c r="I14" s="17">
        <v>6</v>
      </c>
      <c r="J14" s="17">
        <v>6</v>
      </c>
      <c r="K14" s="17">
        <v>4</v>
      </c>
      <c r="L14" s="17">
        <v>11</v>
      </c>
      <c r="M14" s="18">
        <f t="shared" si="1"/>
        <v>27</v>
      </c>
      <c r="N14" s="17">
        <v>19</v>
      </c>
      <c r="O14" s="17">
        <v>8</v>
      </c>
      <c r="P14" s="17">
        <v>2</v>
      </c>
      <c r="Q14" s="17" t="s">
        <v>13</v>
      </c>
      <c r="R14" s="18">
        <f t="shared" si="2"/>
        <v>29</v>
      </c>
      <c r="S14" s="44">
        <f t="shared" si="3"/>
        <v>78</v>
      </c>
      <c r="T14" s="7">
        <v>89.5</v>
      </c>
      <c r="U14" s="7">
        <v>13520022</v>
      </c>
      <c r="V14" s="8" t="b">
        <f t="shared" si="4"/>
        <v>1</v>
      </c>
    </row>
    <row r="15" spans="1:22" ht="15.75" customHeight="1" x14ac:dyDescent="0.35">
      <c r="A15" s="14">
        <v>10</v>
      </c>
      <c r="B15" s="14">
        <v>13520025</v>
      </c>
      <c r="C15" s="13" t="s">
        <v>50</v>
      </c>
      <c r="D15" s="15" t="s">
        <v>2</v>
      </c>
      <c r="E15" s="17">
        <v>5</v>
      </c>
      <c r="F15" s="17">
        <v>1</v>
      </c>
      <c r="G15" s="17">
        <v>12</v>
      </c>
      <c r="H15" s="44">
        <f t="shared" si="0"/>
        <v>18</v>
      </c>
      <c r="I15" s="17">
        <v>4</v>
      </c>
      <c r="J15" s="17">
        <v>4.5</v>
      </c>
      <c r="K15" s="17">
        <v>0</v>
      </c>
      <c r="L15" s="17">
        <v>10</v>
      </c>
      <c r="M15" s="18">
        <f t="shared" si="1"/>
        <v>18.5</v>
      </c>
      <c r="N15" s="17">
        <v>19</v>
      </c>
      <c r="O15" s="17">
        <v>8</v>
      </c>
      <c r="P15" s="17">
        <v>2</v>
      </c>
      <c r="Q15" s="17" t="s">
        <v>11</v>
      </c>
      <c r="R15" s="18">
        <f t="shared" si="2"/>
        <v>29</v>
      </c>
      <c r="S15" s="44">
        <f t="shared" si="3"/>
        <v>65.5</v>
      </c>
      <c r="T15" s="7">
        <v>73</v>
      </c>
      <c r="U15" s="7">
        <v>13520025</v>
      </c>
      <c r="V15" s="8" t="b">
        <f t="shared" si="4"/>
        <v>1</v>
      </c>
    </row>
    <row r="16" spans="1:22" ht="15.75" customHeight="1" x14ac:dyDescent="0.35">
      <c r="A16" s="14">
        <v>11</v>
      </c>
      <c r="B16" s="14">
        <v>13520028</v>
      </c>
      <c r="C16" s="13" t="s">
        <v>51</v>
      </c>
      <c r="D16" s="15" t="s">
        <v>2</v>
      </c>
      <c r="E16" s="17">
        <v>4</v>
      </c>
      <c r="F16" s="17">
        <v>3</v>
      </c>
      <c r="G16" s="17">
        <v>19</v>
      </c>
      <c r="H16" s="44">
        <f t="shared" si="0"/>
        <v>26</v>
      </c>
      <c r="I16" s="17">
        <v>10</v>
      </c>
      <c r="J16" s="17">
        <v>6</v>
      </c>
      <c r="K16" s="17">
        <v>0</v>
      </c>
      <c r="L16" s="17">
        <v>7</v>
      </c>
      <c r="M16" s="18">
        <f t="shared" si="1"/>
        <v>23</v>
      </c>
      <c r="N16" s="17">
        <v>21</v>
      </c>
      <c r="O16" s="17">
        <v>10</v>
      </c>
      <c r="P16" s="17">
        <v>2</v>
      </c>
      <c r="Q16" s="17" t="s">
        <v>11</v>
      </c>
      <c r="R16" s="18">
        <f t="shared" si="2"/>
        <v>33</v>
      </c>
      <c r="S16" s="44">
        <f t="shared" si="3"/>
        <v>82</v>
      </c>
      <c r="T16" s="7">
        <v>72.5</v>
      </c>
      <c r="U16" s="7">
        <v>13520028</v>
      </c>
      <c r="V16" s="8" t="b">
        <f t="shared" si="4"/>
        <v>1</v>
      </c>
    </row>
    <row r="17" spans="1:22" ht="15.75" customHeight="1" x14ac:dyDescent="0.35">
      <c r="A17" s="14">
        <v>12</v>
      </c>
      <c r="B17" s="14">
        <v>13520031</v>
      </c>
      <c r="C17" s="13" t="s">
        <v>52</v>
      </c>
      <c r="D17" s="15" t="s">
        <v>2</v>
      </c>
      <c r="E17" s="17">
        <v>3</v>
      </c>
      <c r="F17" s="17">
        <v>6</v>
      </c>
      <c r="G17" s="17">
        <v>11.5</v>
      </c>
      <c r="H17" s="44">
        <f t="shared" si="0"/>
        <v>20.5</v>
      </c>
      <c r="I17" s="17">
        <v>6</v>
      </c>
      <c r="J17" s="17">
        <v>1</v>
      </c>
      <c r="K17" s="17">
        <v>0</v>
      </c>
      <c r="L17" s="17">
        <v>2</v>
      </c>
      <c r="M17" s="18">
        <f t="shared" si="1"/>
        <v>9</v>
      </c>
      <c r="N17" s="17">
        <v>10</v>
      </c>
      <c r="O17" s="17">
        <v>8</v>
      </c>
      <c r="P17" s="17">
        <v>2</v>
      </c>
      <c r="Q17" s="17" t="s">
        <v>11</v>
      </c>
      <c r="R17" s="18">
        <f t="shared" si="2"/>
        <v>20</v>
      </c>
      <c r="S17" s="44">
        <f t="shared" si="3"/>
        <v>49.5</v>
      </c>
      <c r="T17" s="7">
        <v>54</v>
      </c>
      <c r="U17" s="7">
        <v>13520031</v>
      </c>
      <c r="V17" s="8" t="b">
        <f t="shared" si="4"/>
        <v>1</v>
      </c>
    </row>
    <row r="18" spans="1:22" ht="15.75" customHeight="1" x14ac:dyDescent="0.35">
      <c r="A18" s="14">
        <v>13</v>
      </c>
      <c r="B18" s="14">
        <v>13520034</v>
      </c>
      <c r="C18" s="13" t="s">
        <v>53</v>
      </c>
      <c r="D18" s="15" t="s">
        <v>2</v>
      </c>
      <c r="E18" s="17">
        <v>3</v>
      </c>
      <c r="F18" s="17">
        <v>6</v>
      </c>
      <c r="G18" s="17">
        <v>15</v>
      </c>
      <c r="H18" s="44">
        <f t="shared" si="0"/>
        <v>24</v>
      </c>
      <c r="I18" s="17">
        <v>8</v>
      </c>
      <c r="J18" s="17">
        <v>6</v>
      </c>
      <c r="K18" s="17">
        <v>1</v>
      </c>
      <c r="L18" s="17">
        <v>10</v>
      </c>
      <c r="M18" s="18">
        <f t="shared" si="1"/>
        <v>25</v>
      </c>
      <c r="N18" s="17">
        <v>21</v>
      </c>
      <c r="O18" s="17">
        <v>10</v>
      </c>
      <c r="P18" s="17">
        <v>2</v>
      </c>
      <c r="Q18" s="17" t="s">
        <v>13</v>
      </c>
      <c r="R18" s="18">
        <f t="shared" si="2"/>
        <v>33</v>
      </c>
      <c r="S18" s="44">
        <f t="shared" si="3"/>
        <v>82</v>
      </c>
      <c r="T18" s="7">
        <v>80.5</v>
      </c>
      <c r="U18" s="7">
        <v>13520034</v>
      </c>
      <c r="V18" s="8" t="b">
        <f t="shared" si="4"/>
        <v>1</v>
      </c>
    </row>
    <row r="19" spans="1:22" ht="15.75" customHeight="1" x14ac:dyDescent="0.35">
      <c r="A19" s="14">
        <v>14</v>
      </c>
      <c r="B19" s="14">
        <v>13520037</v>
      </c>
      <c r="C19" s="13" t="s">
        <v>54</v>
      </c>
      <c r="D19" s="15" t="s">
        <v>2</v>
      </c>
      <c r="E19" s="17">
        <v>3</v>
      </c>
      <c r="F19" s="17">
        <v>2</v>
      </c>
      <c r="G19" s="17">
        <v>8.5</v>
      </c>
      <c r="H19" s="44">
        <f t="shared" si="0"/>
        <v>13.5</v>
      </c>
      <c r="I19" s="17">
        <v>4</v>
      </c>
      <c r="J19" s="17">
        <v>6</v>
      </c>
      <c r="K19" s="17">
        <v>0</v>
      </c>
      <c r="L19" s="17">
        <v>1</v>
      </c>
      <c r="M19" s="18">
        <f t="shared" si="1"/>
        <v>11</v>
      </c>
      <c r="N19" s="17">
        <v>21</v>
      </c>
      <c r="O19" s="17">
        <v>10</v>
      </c>
      <c r="P19" s="17">
        <v>2</v>
      </c>
      <c r="Q19" s="17" t="s">
        <v>11</v>
      </c>
      <c r="R19" s="18">
        <f t="shared" si="2"/>
        <v>33</v>
      </c>
      <c r="S19" s="44">
        <f t="shared" si="3"/>
        <v>57.5</v>
      </c>
      <c r="T19" s="7">
        <v>82.5</v>
      </c>
      <c r="U19" s="7">
        <v>13520037</v>
      </c>
      <c r="V19" s="8" t="b">
        <f t="shared" si="4"/>
        <v>1</v>
      </c>
    </row>
    <row r="20" spans="1:22" ht="15.75" customHeight="1" x14ac:dyDescent="0.35">
      <c r="A20" s="14">
        <v>15</v>
      </c>
      <c r="B20" s="14">
        <v>13520040</v>
      </c>
      <c r="C20" s="13" t="s">
        <v>55</v>
      </c>
      <c r="D20" s="15" t="s">
        <v>2</v>
      </c>
      <c r="E20" s="17">
        <v>3</v>
      </c>
      <c r="F20" s="17">
        <v>3</v>
      </c>
      <c r="G20" s="17">
        <v>19</v>
      </c>
      <c r="H20" s="44">
        <f t="shared" si="0"/>
        <v>25</v>
      </c>
      <c r="I20" s="17">
        <v>9</v>
      </c>
      <c r="J20" s="17">
        <v>4.5</v>
      </c>
      <c r="K20" s="17">
        <v>3</v>
      </c>
      <c r="L20" s="17">
        <v>15</v>
      </c>
      <c r="M20" s="18">
        <f t="shared" si="1"/>
        <v>31.5</v>
      </c>
      <c r="N20" s="17">
        <v>19</v>
      </c>
      <c r="O20" s="17">
        <v>12</v>
      </c>
      <c r="P20" s="17">
        <v>2</v>
      </c>
      <c r="Q20" s="17" t="s">
        <v>13</v>
      </c>
      <c r="R20" s="18">
        <f t="shared" si="2"/>
        <v>33</v>
      </c>
      <c r="S20" s="44">
        <f t="shared" si="3"/>
        <v>89.5</v>
      </c>
      <c r="T20" s="7">
        <v>84</v>
      </c>
      <c r="U20" s="7">
        <v>13520040</v>
      </c>
      <c r="V20" s="8" t="b">
        <f t="shared" si="4"/>
        <v>1</v>
      </c>
    </row>
    <row r="21" spans="1:22" ht="15.75" customHeight="1" x14ac:dyDescent="0.35">
      <c r="A21" s="14">
        <v>16</v>
      </c>
      <c r="B21" s="14">
        <v>13520043</v>
      </c>
      <c r="C21" s="13" t="s">
        <v>56</v>
      </c>
      <c r="D21" s="15" t="s">
        <v>2</v>
      </c>
      <c r="E21" s="17">
        <v>4</v>
      </c>
      <c r="F21" s="17">
        <v>3</v>
      </c>
      <c r="G21" s="17">
        <v>14.5</v>
      </c>
      <c r="H21" s="44">
        <f t="shared" si="0"/>
        <v>21.5</v>
      </c>
      <c r="I21" s="17">
        <v>5</v>
      </c>
      <c r="J21" s="17">
        <v>2</v>
      </c>
      <c r="K21" s="17">
        <v>1</v>
      </c>
      <c r="L21" s="17">
        <v>2</v>
      </c>
      <c r="M21" s="18">
        <f t="shared" si="1"/>
        <v>10</v>
      </c>
      <c r="N21" s="17">
        <v>17</v>
      </c>
      <c r="O21" s="17">
        <v>8</v>
      </c>
      <c r="P21" s="17">
        <v>2</v>
      </c>
      <c r="Q21" s="17" t="s">
        <v>13</v>
      </c>
      <c r="R21" s="18">
        <f t="shared" si="2"/>
        <v>27</v>
      </c>
      <c r="S21" s="44">
        <f t="shared" si="3"/>
        <v>58.5</v>
      </c>
      <c r="T21" s="7">
        <v>79</v>
      </c>
      <c r="U21" s="7">
        <v>13520043</v>
      </c>
      <c r="V21" s="8" t="b">
        <f t="shared" si="4"/>
        <v>1</v>
      </c>
    </row>
    <row r="22" spans="1:22" ht="15.75" customHeight="1" x14ac:dyDescent="0.35">
      <c r="A22" s="14">
        <v>17</v>
      </c>
      <c r="B22" s="14">
        <v>13520046</v>
      </c>
      <c r="C22" s="13" t="s">
        <v>57</v>
      </c>
      <c r="D22" s="15" t="s">
        <v>2</v>
      </c>
      <c r="E22" s="17">
        <v>2</v>
      </c>
      <c r="F22" s="17">
        <v>6</v>
      </c>
      <c r="G22" s="17">
        <v>15</v>
      </c>
      <c r="H22" s="44">
        <f t="shared" si="0"/>
        <v>23</v>
      </c>
      <c r="I22" s="17">
        <v>2.5</v>
      </c>
      <c r="J22" s="17">
        <v>6</v>
      </c>
      <c r="K22" s="17">
        <v>2</v>
      </c>
      <c r="L22" s="17">
        <v>12</v>
      </c>
      <c r="M22" s="18">
        <f t="shared" si="1"/>
        <v>22.5</v>
      </c>
      <c r="N22" s="17">
        <v>5</v>
      </c>
      <c r="O22" s="17">
        <v>10</v>
      </c>
      <c r="P22" s="18"/>
      <c r="Q22" s="18"/>
      <c r="R22" s="18">
        <f>SUM(N22:P22)</f>
        <v>15</v>
      </c>
      <c r="S22" s="44">
        <f t="shared" si="3"/>
        <v>60.5</v>
      </c>
      <c r="T22" s="7">
        <v>77.5</v>
      </c>
      <c r="U22" s="7">
        <v>13520046</v>
      </c>
      <c r="V22" s="8" t="b">
        <f t="shared" si="4"/>
        <v>1</v>
      </c>
    </row>
    <row r="23" spans="1:22" ht="15.75" customHeight="1" x14ac:dyDescent="0.35">
      <c r="A23" s="14">
        <v>18</v>
      </c>
      <c r="B23" s="14">
        <v>13520049</v>
      </c>
      <c r="C23" s="13" t="s">
        <v>58</v>
      </c>
      <c r="D23" s="15" t="s">
        <v>2</v>
      </c>
      <c r="E23" s="17">
        <v>3</v>
      </c>
      <c r="F23" s="17">
        <v>6</v>
      </c>
      <c r="G23" s="17">
        <v>16</v>
      </c>
      <c r="H23" s="44">
        <f t="shared" si="0"/>
        <v>25</v>
      </c>
      <c r="I23" s="17">
        <v>8</v>
      </c>
      <c r="J23" s="17">
        <v>5</v>
      </c>
      <c r="K23" s="17">
        <v>1.5</v>
      </c>
      <c r="L23" s="17">
        <v>10</v>
      </c>
      <c r="M23" s="18">
        <f t="shared" si="1"/>
        <v>24.5</v>
      </c>
      <c r="N23" s="17">
        <v>9</v>
      </c>
      <c r="O23" s="17">
        <v>10</v>
      </c>
      <c r="P23" s="17">
        <v>2</v>
      </c>
      <c r="Q23" s="17" t="s">
        <v>11</v>
      </c>
      <c r="R23" s="18">
        <f t="shared" ref="R23:R49" si="5">SUM(N23:Q23)</f>
        <v>21</v>
      </c>
      <c r="S23" s="44">
        <f t="shared" si="3"/>
        <v>70.5</v>
      </c>
      <c r="T23" s="7">
        <v>79</v>
      </c>
      <c r="U23" s="7">
        <v>13520049</v>
      </c>
      <c r="V23" s="8" t="b">
        <f t="shared" si="4"/>
        <v>1</v>
      </c>
    </row>
    <row r="24" spans="1:22" ht="15.75" customHeight="1" x14ac:dyDescent="0.35">
      <c r="A24" s="14">
        <v>19</v>
      </c>
      <c r="B24" s="14">
        <v>13520052</v>
      </c>
      <c r="C24" s="13" t="s">
        <v>59</v>
      </c>
      <c r="D24" s="15" t="s">
        <v>2</v>
      </c>
      <c r="E24" s="17">
        <v>2</v>
      </c>
      <c r="F24" s="17">
        <v>2</v>
      </c>
      <c r="G24" s="17">
        <v>10.5</v>
      </c>
      <c r="H24" s="44">
        <f t="shared" si="0"/>
        <v>14.5</v>
      </c>
      <c r="I24" s="17">
        <v>4</v>
      </c>
      <c r="J24" s="17">
        <v>0</v>
      </c>
      <c r="K24" s="17">
        <v>0</v>
      </c>
      <c r="L24" s="17">
        <v>4</v>
      </c>
      <c r="M24" s="18">
        <f t="shared" si="1"/>
        <v>8</v>
      </c>
      <c r="N24" s="17">
        <v>9</v>
      </c>
      <c r="O24" s="17">
        <v>8</v>
      </c>
      <c r="P24" s="17">
        <v>2</v>
      </c>
      <c r="Q24" s="17" t="s">
        <v>8</v>
      </c>
      <c r="R24" s="18">
        <f t="shared" si="5"/>
        <v>19</v>
      </c>
      <c r="S24" s="44">
        <f t="shared" si="3"/>
        <v>41.5</v>
      </c>
      <c r="T24" s="7">
        <v>63.5</v>
      </c>
      <c r="U24" s="7">
        <v>13520052</v>
      </c>
      <c r="V24" s="8" t="b">
        <f t="shared" si="4"/>
        <v>1</v>
      </c>
    </row>
    <row r="25" spans="1:22" ht="14.5" x14ac:dyDescent="0.35">
      <c r="A25" s="14">
        <v>20</v>
      </c>
      <c r="B25" s="14">
        <v>13520055</v>
      </c>
      <c r="C25" s="13" t="s">
        <v>60</v>
      </c>
      <c r="D25" s="15" t="s">
        <v>2</v>
      </c>
      <c r="E25" s="17">
        <v>3</v>
      </c>
      <c r="F25" s="17">
        <v>6</v>
      </c>
      <c r="G25" s="17">
        <v>19</v>
      </c>
      <c r="H25" s="44">
        <f t="shared" si="0"/>
        <v>28</v>
      </c>
      <c r="I25" s="17">
        <v>10</v>
      </c>
      <c r="J25" s="17">
        <v>5</v>
      </c>
      <c r="K25" s="17">
        <v>4</v>
      </c>
      <c r="L25" s="17">
        <v>13</v>
      </c>
      <c r="M25" s="18">
        <f t="shared" si="1"/>
        <v>32</v>
      </c>
      <c r="N25" s="17">
        <v>21</v>
      </c>
      <c r="O25" s="17">
        <v>12</v>
      </c>
      <c r="P25" s="17">
        <v>2</v>
      </c>
      <c r="Q25" s="17" t="s">
        <v>61</v>
      </c>
      <c r="R25" s="18">
        <f t="shared" si="5"/>
        <v>35</v>
      </c>
      <c r="S25" s="44">
        <f t="shared" si="3"/>
        <v>95</v>
      </c>
      <c r="T25" s="7">
        <v>81</v>
      </c>
      <c r="U25" s="7">
        <v>13520055</v>
      </c>
      <c r="V25" s="8" t="b">
        <f t="shared" si="4"/>
        <v>1</v>
      </c>
    </row>
    <row r="26" spans="1:22" ht="14.5" x14ac:dyDescent="0.35">
      <c r="A26" s="14">
        <v>21</v>
      </c>
      <c r="B26" s="14">
        <v>13520058</v>
      </c>
      <c r="C26" s="13" t="s">
        <v>62</v>
      </c>
      <c r="D26" s="15" t="s">
        <v>2</v>
      </c>
      <c r="E26" s="17">
        <v>3</v>
      </c>
      <c r="F26" s="17">
        <v>6</v>
      </c>
      <c r="G26" s="17">
        <v>13</v>
      </c>
      <c r="H26" s="44">
        <f t="shared" si="0"/>
        <v>22</v>
      </c>
      <c r="I26" s="17">
        <v>7</v>
      </c>
      <c r="J26" s="17">
        <v>6</v>
      </c>
      <c r="K26" s="17">
        <v>4</v>
      </c>
      <c r="L26" s="17">
        <v>11.5</v>
      </c>
      <c r="M26" s="18">
        <f t="shared" si="1"/>
        <v>28.5</v>
      </c>
      <c r="N26" s="17">
        <v>9</v>
      </c>
      <c r="O26" s="17">
        <v>8</v>
      </c>
      <c r="P26" s="17">
        <v>2</v>
      </c>
      <c r="Q26" s="17" t="s">
        <v>11</v>
      </c>
      <c r="R26" s="18">
        <f t="shared" si="5"/>
        <v>19</v>
      </c>
      <c r="S26" s="44">
        <f t="shared" si="3"/>
        <v>69.5</v>
      </c>
      <c r="T26" s="7">
        <v>54.5</v>
      </c>
      <c r="U26" s="7">
        <v>13520058</v>
      </c>
      <c r="V26" s="8" t="b">
        <f t="shared" si="4"/>
        <v>1</v>
      </c>
    </row>
    <row r="27" spans="1:22" ht="14.5" x14ac:dyDescent="0.35">
      <c r="A27" s="14">
        <v>22</v>
      </c>
      <c r="B27" s="14">
        <v>13520061</v>
      </c>
      <c r="C27" s="13" t="s">
        <v>63</v>
      </c>
      <c r="D27" s="15" t="s">
        <v>2</v>
      </c>
      <c r="E27" s="17">
        <v>1</v>
      </c>
      <c r="F27" s="17">
        <v>0</v>
      </c>
      <c r="G27" s="17">
        <v>6</v>
      </c>
      <c r="H27" s="44">
        <f t="shared" si="0"/>
        <v>7</v>
      </c>
      <c r="I27" s="17">
        <v>2</v>
      </c>
      <c r="J27" s="17">
        <v>1</v>
      </c>
      <c r="K27" s="17">
        <v>0</v>
      </c>
      <c r="L27" s="17">
        <v>0</v>
      </c>
      <c r="M27" s="18">
        <f t="shared" si="1"/>
        <v>3</v>
      </c>
      <c r="N27" s="17">
        <v>5</v>
      </c>
      <c r="O27" s="17">
        <v>4</v>
      </c>
      <c r="P27" s="17">
        <v>2</v>
      </c>
      <c r="Q27" s="17" t="s">
        <v>13</v>
      </c>
      <c r="R27" s="18">
        <f t="shared" si="5"/>
        <v>11</v>
      </c>
      <c r="S27" s="44">
        <f t="shared" si="3"/>
        <v>21</v>
      </c>
      <c r="T27" s="7">
        <v>46</v>
      </c>
      <c r="U27" s="7">
        <v>13520061</v>
      </c>
      <c r="V27" s="8" t="b">
        <f t="shared" si="4"/>
        <v>1</v>
      </c>
    </row>
    <row r="28" spans="1:22" ht="14.5" x14ac:dyDescent="0.35">
      <c r="A28" s="14">
        <v>23</v>
      </c>
      <c r="B28" s="14">
        <v>13520064</v>
      </c>
      <c r="C28" s="13" t="s">
        <v>64</v>
      </c>
      <c r="D28" s="15" t="s">
        <v>2</v>
      </c>
      <c r="E28" s="17">
        <v>4</v>
      </c>
      <c r="F28" s="17">
        <v>6</v>
      </c>
      <c r="G28" s="17">
        <v>12.5</v>
      </c>
      <c r="H28" s="44">
        <f t="shared" si="0"/>
        <v>22.5</v>
      </c>
      <c r="I28" s="17">
        <v>5</v>
      </c>
      <c r="J28" s="17">
        <v>4.5</v>
      </c>
      <c r="K28" s="17">
        <v>1.5</v>
      </c>
      <c r="L28" s="17">
        <v>8</v>
      </c>
      <c r="M28" s="18">
        <f t="shared" si="1"/>
        <v>19</v>
      </c>
      <c r="N28" s="17">
        <v>7</v>
      </c>
      <c r="O28" s="17">
        <v>12</v>
      </c>
      <c r="P28" s="17">
        <v>2</v>
      </c>
      <c r="Q28" s="17" t="s">
        <v>13</v>
      </c>
      <c r="R28" s="18">
        <f t="shared" si="5"/>
        <v>21</v>
      </c>
      <c r="S28" s="44">
        <f t="shared" si="3"/>
        <v>62.5</v>
      </c>
      <c r="T28" s="7">
        <v>76.5</v>
      </c>
      <c r="U28" s="7">
        <v>13520064</v>
      </c>
      <c r="V28" s="8" t="b">
        <f t="shared" si="4"/>
        <v>1</v>
      </c>
    </row>
    <row r="29" spans="1:22" ht="14.5" x14ac:dyDescent="0.35">
      <c r="A29" s="14">
        <v>24</v>
      </c>
      <c r="B29" s="14">
        <v>13520067</v>
      </c>
      <c r="C29" s="13" t="s">
        <v>65</v>
      </c>
      <c r="D29" s="15" t="s">
        <v>2</v>
      </c>
      <c r="E29" s="17">
        <v>3</v>
      </c>
      <c r="F29" s="17">
        <v>3</v>
      </c>
      <c r="G29" s="17">
        <v>8.5</v>
      </c>
      <c r="H29" s="44">
        <f t="shared" si="0"/>
        <v>14.5</v>
      </c>
      <c r="I29" s="17">
        <v>7</v>
      </c>
      <c r="J29" s="17">
        <v>6</v>
      </c>
      <c r="K29" s="17">
        <v>1</v>
      </c>
      <c r="L29" s="17">
        <v>12.5</v>
      </c>
      <c r="M29" s="18">
        <f t="shared" si="1"/>
        <v>26.5</v>
      </c>
      <c r="N29" s="17">
        <v>14</v>
      </c>
      <c r="O29" s="17">
        <v>10</v>
      </c>
      <c r="P29" s="17">
        <v>2</v>
      </c>
      <c r="Q29" s="17" t="s">
        <v>13</v>
      </c>
      <c r="R29" s="18">
        <f t="shared" si="5"/>
        <v>26</v>
      </c>
      <c r="S29" s="44">
        <f t="shared" si="3"/>
        <v>67</v>
      </c>
      <c r="T29" s="7">
        <v>71</v>
      </c>
      <c r="U29" s="7">
        <v>13520067</v>
      </c>
      <c r="V29" s="8" t="b">
        <f t="shared" si="4"/>
        <v>1</v>
      </c>
    </row>
    <row r="30" spans="1:22" ht="14.5" x14ac:dyDescent="0.35">
      <c r="A30" s="14">
        <v>25</v>
      </c>
      <c r="B30" s="14">
        <v>13520070</v>
      </c>
      <c r="C30" s="13" t="s">
        <v>66</v>
      </c>
      <c r="D30" s="15" t="s">
        <v>2</v>
      </c>
      <c r="E30" s="17">
        <v>1</v>
      </c>
      <c r="F30" s="17">
        <v>3</v>
      </c>
      <c r="G30" s="17">
        <v>7</v>
      </c>
      <c r="H30" s="44">
        <f t="shared" si="0"/>
        <v>11</v>
      </c>
      <c r="I30" s="17">
        <v>4</v>
      </c>
      <c r="J30" s="17">
        <v>5</v>
      </c>
      <c r="K30" s="17">
        <v>2</v>
      </c>
      <c r="L30" s="17">
        <v>12.5</v>
      </c>
      <c r="M30" s="18">
        <f t="shared" si="1"/>
        <v>23.5</v>
      </c>
      <c r="N30" s="17">
        <v>10</v>
      </c>
      <c r="O30" s="17">
        <v>10</v>
      </c>
      <c r="P30" s="17">
        <v>2</v>
      </c>
      <c r="Q30" s="17" t="s">
        <v>13</v>
      </c>
      <c r="R30" s="18">
        <f t="shared" si="5"/>
        <v>22</v>
      </c>
      <c r="S30" s="44">
        <f t="shared" si="3"/>
        <v>56.5</v>
      </c>
      <c r="T30" s="7">
        <v>72</v>
      </c>
      <c r="U30" s="7">
        <v>13520070</v>
      </c>
      <c r="V30" s="8" t="b">
        <f t="shared" si="4"/>
        <v>1</v>
      </c>
    </row>
    <row r="31" spans="1:22" ht="14.5" x14ac:dyDescent="0.35">
      <c r="A31" s="14">
        <v>26</v>
      </c>
      <c r="B31" s="14">
        <v>13520073</v>
      </c>
      <c r="C31" s="13" t="s">
        <v>67</v>
      </c>
      <c r="D31" s="15" t="s">
        <v>2</v>
      </c>
      <c r="E31" s="17">
        <v>4</v>
      </c>
      <c r="F31" s="17">
        <v>3</v>
      </c>
      <c r="G31" s="17">
        <v>15</v>
      </c>
      <c r="H31" s="44">
        <f t="shared" si="0"/>
        <v>22</v>
      </c>
      <c r="I31" s="17">
        <v>9.5</v>
      </c>
      <c r="J31" s="17">
        <v>6</v>
      </c>
      <c r="K31" s="17">
        <v>4</v>
      </c>
      <c r="L31" s="17">
        <v>13</v>
      </c>
      <c r="M31" s="18">
        <f t="shared" si="1"/>
        <v>32.5</v>
      </c>
      <c r="N31" s="17">
        <v>5</v>
      </c>
      <c r="O31" s="17">
        <v>8</v>
      </c>
      <c r="P31" s="17">
        <v>2</v>
      </c>
      <c r="Q31" s="17" t="s">
        <v>13</v>
      </c>
      <c r="R31" s="18">
        <f t="shared" si="5"/>
        <v>15</v>
      </c>
      <c r="S31" s="44">
        <f t="shared" si="3"/>
        <v>69.5</v>
      </c>
      <c r="T31" s="7">
        <v>72.5</v>
      </c>
      <c r="U31" s="7">
        <v>13520073</v>
      </c>
      <c r="V31" s="8" t="b">
        <f t="shared" si="4"/>
        <v>1</v>
      </c>
    </row>
    <row r="32" spans="1:22" ht="14.5" x14ac:dyDescent="0.35">
      <c r="A32" s="14">
        <v>27</v>
      </c>
      <c r="B32" s="14">
        <v>13520076</v>
      </c>
      <c r="C32" s="13" t="s">
        <v>68</v>
      </c>
      <c r="D32" s="15" t="s">
        <v>2</v>
      </c>
      <c r="E32" s="17">
        <v>4</v>
      </c>
      <c r="F32" s="17">
        <v>0</v>
      </c>
      <c r="G32" s="17">
        <v>17.5</v>
      </c>
      <c r="H32" s="44">
        <f t="shared" si="0"/>
        <v>21.5</v>
      </c>
      <c r="I32" s="17">
        <v>8</v>
      </c>
      <c r="J32" s="17">
        <v>4</v>
      </c>
      <c r="K32" s="17">
        <v>0</v>
      </c>
      <c r="L32" s="17">
        <v>4</v>
      </c>
      <c r="M32" s="18">
        <f t="shared" si="1"/>
        <v>16</v>
      </c>
      <c r="N32" s="17">
        <v>5</v>
      </c>
      <c r="O32" s="17">
        <v>4</v>
      </c>
      <c r="P32" s="17">
        <v>2</v>
      </c>
      <c r="Q32" s="17" t="s">
        <v>11</v>
      </c>
      <c r="R32" s="18">
        <f t="shared" si="5"/>
        <v>11</v>
      </c>
      <c r="S32" s="44">
        <f t="shared" si="3"/>
        <v>48.5</v>
      </c>
      <c r="T32" s="7">
        <v>66.5</v>
      </c>
      <c r="U32" s="7">
        <v>13520076</v>
      </c>
      <c r="V32" s="8" t="b">
        <f t="shared" si="4"/>
        <v>1</v>
      </c>
    </row>
    <row r="33" spans="1:22" ht="14.5" x14ac:dyDescent="0.35">
      <c r="A33" s="14">
        <v>28</v>
      </c>
      <c r="B33" s="14">
        <v>13520079</v>
      </c>
      <c r="C33" s="13" t="s">
        <v>69</v>
      </c>
      <c r="D33" s="15" t="s">
        <v>2</v>
      </c>
      <c r="E33" s="17">
        <v>4</v>
      </c>
      <c r="F33" s="17">
        <v>0</v>
      </c>
      <c r="G33" s="17">
        <v>11.5</v>
      </c>
      <c r="H33" s="44">
        <f t="shared" si="0"/>
        <v>15.5</v>
      </c>
      <c r="I33" s="17">
        <v>5</v>
      </c>
      <c r="J33" s="17">
        <v>4.5</v>
      </c>
      <c r="K33" s="17">
        <v>0</v>
      </c>
      <c r="L33" s="17">
        <v>11</v>
      </c>
      <c r="M33" s="18">
        <f t="shared" si="1"/>
        <v>20.5</v>
      </c>
      <c r="N33" s="17">
        <v>5</v>
      </c>
      <c r="O33" s="17">
        <v>10</v>
      </c>
      <c r="P33" s="17">
        <v>2</v>
      </c>
      <c r="Q33" s="17" t="s">
        <v>11</v>
      </c>
      <c r="R33" s="18">
        <f t="shared" si="5"/>
        <v>17</v>
      </c>
      <c r="S33" s="44">
        <f t="shared" si="3"/>
        <v>53</v>
      </c>
      <c r="T33" s="7">
        <v>66</v>
      </c>
      <c r="U33" s="7">
        <v>13520079</v>
      </c>
      <c r="V33" s="8" t="b">
        <f t="shared" si="4"/>
        <v>1</v>
      </c>
    </row>
    <row r="34" spans="1:22" ht="14.5" x14ac:dyDescent="0.35">
      <c r="A34" s="14">
        <v>29</v>
      </c>
      <c r="B34" s="14">
        <v>13520082</v>
      </c>
      <c r="C34" s="13" t="s">
        <v>70</v>
      </c>
      <c r="D34" s="15" t="s">
        <v>2</v>
      </c>
      <c r="E34" s="17">
        <v>1</v>
      </c>
      <c r="F34" s="17">
        <v>4</v>
      </c>
      <c r="G34" s="17">
        <v>10.5</v>
      </c>
      <c r="H34" s="44">
        <f t="shared" si="0"/>
        <v>15.5</v>
      </c>
      <c r="I34" s="17">
        <v>8.5</v>
      </c>
      <c r="J34" s="17">
        <v>6</v>
      </c>
      <c r="K34" s="17">
        <v>4</v>
      </c>
      <c r="L34" s="17">
        <v>6.5</v>
      </c>
      <c r="M34" s="18">
        <f t="shared" si="1"/>
        <v>25</v>
      </c>
      <c r="N34" s="17">
        <v>15</v>
      </c>
      <c r="O34" s="17">
        <v>10</v>
      </c>
      <c r="P34" s="17">
        <v>2</v>
      </c>
      <c r="Q34" s="17" t="s">
        <v>9</v>
      </c>
      <c r="R34" s="18">
        <f t="shared" si="5"/>
        <v>27</v>
      </c>
      <c r="S34" s="44">
        <f t="shared" si="3"/>
        <v>67.5</v>
      </c>
      <c r="T34" s="7">
        <v>76</v>
      </c>
      <c r="U34" s="7">
        <v>13520082</v>
      </c>
      <c r="V34" s="8" t="b">
        <f t="shared" si="4"/>
        <v>1</v>
      </c>
    </row>
    <row r="35" spans="1:22" ht="14.5" x14ac:dyDescent="0.35">
      <c r="A35" s="14">
        <v>30</v>
      </c>
      <c r="B35" s="14">
        <v>13520085</v>
      </c>
      <c r="C35" s="13" t="s">
        <v>71</v>
      </c>
      <c r="D35" s="15" t="s">
        <v>2</v>
      </c>
      <c r="E35" s="17">
        <v>5</v>
      </c>
      <c r="F35" s="17">
        <v>6</v>
      </c>
      <c r="G35" s="17">
        <v>15</v>
      </c>
      <c r="H35" s="44">
        <f t="shared" si="0"/>
        <v>26</v>
      </c>
      <c r="I35" s="17">
        <v>9.5</v>
      </c>
      <c r="J35" s="17">
        <v>4.5</v>
      </c>
      <c r="K35" s="17">
        <v>4</v>
      </c>
      <c r="L35" s="17">
        <v>12</v>
      </c>
      <c r="M35" s="18">
        <f t="shared" si="1"/>
        <v>30</v>
      </c>
      <c r="N35" s="17">
        <v>21</v>
      </c>
      <c r="O35" s="17">
        <v>8</v>
      </c>
      <c r="P35" s="17">
        <v>2</v>
      </c>
      <c r="Q35" s="17" t="s">
        <v>13</v>
      </c>
      <c r="R35" s="18">
        <f t="shared" si="5"/>
        <v>31</v>
      </c>
      <c r="S35" s="44">
        <f t="shared" si="3"/>
        <v>87</v>
      </c>
      <c r="T35" s="7">
        <v>86.5</v>
      </c>
      <c r="U35" s="7">
        <v>13520085</v>
      </c>
      <c r="V35" s="8" t="b">
        <f t="shared" si="4"/>
        <v>1</v>
      </c>
    </row>
    <row r="36" spans="1:22" ht="14.5" x14ac:dyDescent="0.35">
      <c r="A36" s="14">
        <v>31</v>
      </c>
      <c r="B36" s="14">
        <v>13520088</v>
      </c>
      <c r="C36" s="13" t="s">
        <v>72</v>
      </c>
      <c r="D36" s="15" t="s">
        <v>2</v>
      </c>
      <c r="E36" s="17">
        <v>5</v>
      </c>
      <c r="F36" s="17">
        <v>6</v>
      </c>
      <c r="G36" s="17">
        <v>10.5</v>
      </c>
      <c r="H36" s="44">
        <f t="shared" si="0"/>
        <v>21.5</v>
      </c>
      <c r="I36" s="17">
        <v>6</v>
      </c>
      <c r="J36" s="17">
        <v>0</v>
      </c>
      <c r="K36" s="17">
        <v>0</v>
      </c>
      <c r="L36" s="17">
        <v>9</v>
      </c>
      <c r="M36" s="18">
        <f t="shared" si="1"/>
        <v>15</v>
      </c>
      <c r="N36" s="17">
        <v>19</v>
      </c>
      <c r="O36" s="17">
        <v>10</v>
      </c>
      <c r="P36" s="17">
        <v>2</v>
      </c>
      <c r="Q36" s="17" t="s">
        <v>13</v>
      </c>
      <c r="R36" s="18">
        <f t="shared" si="5"/>
        <v>31</v>
      </c>
      <c r="S36" s="44">
        <f t="shared" si="3"/>
        <v>67.5</v>
      </c>
      <c r="T36" s="7">
        <v>71.5</v>
      </c>
      <c r="U36" s="7">
        <v>13520088</v>
      </c>
      <c r="V36" s="8" t="b">
        <f t="shared" si="4"/>
        <v>1</v>
      </c>
    </row>
    <row r="37" spans="1:22" ht="14.5" x14ac:dyDescent="0.35">
      <c r="A37" s="14">
        <v>32</v>
      </c>
      <c r="B37" s="14">
        <v>13520091</v>
      </c>
      <c r="C37" s="13" t="s">
        <v>73</v>
      </c>
      <c r="D37" s="15" t="s">
        <v>2</v>
      </c>
      <c r="E37" s="17">
        <v>3</v>
      </c>
      <c r="F37" s="17">
        <v>2</v>
      </c>
      <c r="G37" s="17">
        <v>12.5</v>
      </c>
      <c r="H37" s="44">
        <f t="shared" si="0"/>
        <v>17.5</v>
      </c>
      <c r="I37" s="17">
        <v>8</v>
      </c>
      <c r="J37" s="17">
        <v>1</v>
      </c>
      <c r="K37" s="17">
        <v>0</v>
      </c>
      <c r="L37" s="17">
        <v>11</v>
      </c>
      <c r="M37" s="18">
        <f t="shared" si="1"/>
        <v>20</v>
      </c>
      <c r="N37" s="17">
        <v>11</v>
      </c>
      <c r="O37" s="17">
        <v>6</v>
      </c>
      <c r="P37" s="17">
        <v>2</v>
      </c>
      <c r="Q37" s="17" t="s">
        <v>11</v>
      </c>
      <c r="R37" s="18">
        <f t="shared" si="5"/>
        <v>19</v>
      </c>
      <c r="S37" s="44">
        <f t="shared" si="3"/>
        <v>56.5</v>
      </c>
      <c r="T37" s="7">
        <v>77.5</v>
      </c>
      <c r="U37" s="7">
        <v>13520091</v>
      </c>
      <c r="V37" s="8" t="b">
        <f t="shared" si="4"/>
        <v>1</v>
      </c>
    </row>
    <row r="38" spans="1:22" ht="14.5" x14ac:dyDescent="0.35">
      <c r="A38" s="14">
        <v>33</v>
      </c>
      <c r="B38" s="14">
        <v>13520094</v>
      </c>
      <c r="C38" s="13" t="s">
        <v>74</v>
      </c>
      <c r="D38" s="15" t="s">
        <v>2</v>
      </c>
      <c r="E38" s="17">
        <v>4</v>
      </c>
      <c r="F38" s="17">
        <v>6</v>
      </c>
      <c r="G38" s="17">
        <v>15</v>
      </c>
      <c r="H38" s="44">
        <f t="shared" si="0"/>
        <v>25</v>
      </c>
      <c r="I38" s="17">
        <v>8</v>
      </c>
      <c r="J38" s="17">
        <v>4</v>
      </c>
      <c r="K38" s="17">
        <v>3</v>
      </c>
      <c r="L38" s="17">
        <v>14</v>
      </c>
      <c r="M38" s="18">
        <f t="shared" si="1"/>
        <v>29</v>
      </c>
      <c r="N38" s="17">
        <v>19</v>
      </c>
      <c r="O38" s="17">
        <v>8</v>
      </c>
      <c r="P38" s="17">
        <v>2</v>
      </c>
      <c r="Q38" s="17" t="s">
        <v>13</v>
      </c>
      <c r="R38" s="18">
        <f t="shared" si="5"/>
        <v>29</v>
      </c>
      <c r="S38" s="44">
        <f t="shared" si="3"/>
        <v>83</v>
      </c>
      <c r="T38" s="7">
        <v>87</v>
      </c>
      <c r="U38" s="7">
        <v>13520094</v>
      </c>
      <c r="V38" s="8" t="b">
        <f t="shared" si="4"/>
        <v>1</v>
      </c>
    </row>
    <row r="39" spans="1:22" ht="14.5" x14ac:dyDescent="0.35">
      <c r="A39" s="14">
        <v>34</v>
      </c>
      <c r="B39" s="14">
        <v>13520097</v>
      </c>
      <c r="C39" s="13" t="s">
        <v>75</v>
      </c>
      <c r="D39" s="15" t="s">
        <v>2</v>
      </c>
      <c r="E39" s="17">
        <v>2</v>
      </c>
      <c r="F39" s="17">
        <v>0</v>
      </c>
      <c r="G39" s="17">
        <v>15</v>
      </c>
      <c r="H39" s="44">
        <f t="shared" si="0"/>
        <v>17</v>
      </c>
      <c r="I39" s="17">
        <v>3.5</v>
      </c>
      <c r="J39" s="17">
        <v>3</v>
      </c>
      <c r="K39" s="17">
        <v>0</v>
      </c>
      <c r="L39" s="17">
        <v>13.5</v>
      </c>
      <c r="M39" s="18">
        <f t="shared" si="1"/>
        <v>20</v>
      </c>
      <c r="N39" s="17">
        <v>19</v>
      </c>
      <c r="O39" s="17">
        <v>8</v>
      </c>
      <c r="P39" s="17">
        <v>2</v>
      </c>
      <c r="Q39" s="17" t="s">
        <v>13</v>
      </c>
      <c r="R39" s="18">
        <f t="shared" si="5"/>
        <v>29</v>
      </c>
      <c r="S39" s="44">
        <f t="shared" si="3"/>
        <v>66</v>
      </c>
      <c r="T39" s="7">
        <v>71.5</v>
      </c>
      <c r="U39" s="7">
        <v>13520097</v>
      </c>
      <c r="V39" s="8" t="b">
        <f t="shared" si="4"/>
        <v>1</v>
      </c>
    </row>
    <row r="40" spans="1:22" ht="14.5" x14ac:dyDescent="0.35">
      <c r="A40" s="14">
        <v>35</v>
      </c>
      <c r="B40" s="14">
        <v>13520100</v>
      </c>
      <c r="C40" s="13" t="s">
        <v>76</v>
      </c>
      <c r="D40" s="15" t="s">
        <v>2</v>
      </c>
      <c r="E40" s="17">
        <v>5</v>
      </c>
      <c r="F40" s="17">
        <v>6</v>
      </c>
      <c r="G40" s="17">
        <v>19</v>
      </c>
      <c r="H40" s="44">
        <f t="shared" si="0"/>
        <v>30</v>
      </c>
      <c r="I40" s="17">
        <v>3</v>
      </c>
      <c r="J40" s="17">
        <v>4.5</v>
      </c>
      <c r="K40" s="17">
        <v>0</v>
      </c>
      <c r="L40" s="17">
        <v>8</v>
      </c>
      <c r="M40" s="18">
        <f t="shared" si="1"/>
        <v>15.5</v>
      </c>
      <c r="N40" s="17">
        <v>11</v>
      </c>
      <c r="O40" s="17">
        <v>12</v>
      </c>
      <c r="P40" s="17">
        <v>2</v>
      </c>
      <c r="Q40" s="17" t="s">
        <v>11</v>
      </c>
      <c r="R40" s="18">
        <f t="shared" si="5"/>
        <v>25</v>
      </c>
      <c r="S40" s="44">
        <f t="shared" si="3"/>
        <v>70.5</v>
      </c>
      <c r="T40" s="7">
        <v>74</v>
      </c>
      <c r="U40" s="7">
        <v>13520100</v>
      </c>
      <c r="V40" s="8" t="b">
        <f t="shared" si="4"/>
        <v>1</v>
      </c>
    </row>
    <row r="41" spans="1:22" ht="14.5" x14ac:dyDescent="0.35">
      <c r="A41" s="14">
        <v>36</v>
      </c>
      <c r="B41" s="14">
        <v>13520103</v>
      </c>
      <c r="C41" s="13" t="s">
        <v>77</v>
      </c>
      <c r="D41" s="15" t="s">
        <v>2</v>
      </c>
      <c r="E41" s="17">
        <v>5</v>
      </c>
      <c r="F41" s="17">
        <v>6</v>
      </c>
      <c r="G41" s="17">
        <v>19</v>
      </c>
      <c r="H41" s="44">
        <f t="shared" si="0"/>
        <v>30</v>
      </c>
      <c r="I41" s="17">
        <v>7</v>
      </c>
      <c r="J41" s="17">
        <v>6</v>
      </c>
      <c r="K41" s="17">
        <v>0</v>
      </c>
      <c r="L41" s="17">
        <v>13</v>
      </c>
      <c r="M41" s="18">
        <f t="shared" si="1"/>
        <v>26</v>
      </c>
      <c r="N41" s="17">
        <v>10</v>
      </c>
      <c r="O41" s="17">
        <v>8</v>
      </c>
      <c r="P41" s="17">
        <v>2</v>
      </c>
      <c r="Q41" s="17" t="s">
        <v>11</v>
      </c>
      <c r="R41" s="18">
        <f t="shared" si="5"/>
        <v>20</v>
      </c>
      <c r="S41" s="44">
        <f t="shared" si="3"/>
        <v>76</v>
      </c>
      <c r="T41" s="7">
        <v>77</v>
      </c>
      <c r="U41" s="7">
        <v>13520103</v>
      </c>
      <c r="V41" s="8" t="b">
        <f t="shared" si="4"/>
        <v>1</v>
      </c>
    </row>
    <row r="42" spans="1:22" ht="14.5" x14ac:dyDescent="0.35">
      <c r="A42" s="14">
        <v>37</v>
      </c>
      <c r="B42" s="14">
        <v>13520106</v>
      </c>
      <c r="C42" s="13" t="s">
        <v>78</v>
      </c>
      <c r="D42" s="15" t="s">
        <v>2</v>
      </c>
      <c r="E42" s="17">
        <v>5</v>
      </c>
      <c r="F42" s="17">
        <v>3</v>
      </c>
      <c r="G42" s="17">
        <v>7</v>
      </c>
      <c r="H42" s="44">
        <f t="shared" si="0"/>
        <v>15</v>
      </c>
      <c r="I42" s="17">
        <v>4</v>
      </c>
      <c r="J42" s="17">
        <v>5</v>
      </c>
      <c r="K42" s="17">
        <v>0</v>
      </c>
      <c r="L42" s="17">
        <v>4</v>
      </c>
      <c r="M42" s="18">
        <f t="shared" si="1"/>
        <v>13</v>
      </c>
      <c r="N42" s="17">
        <v>19</v>
      </c>
      <c r="O42" s="17">
        <v>10</v>
      </c>
      <c r="P42" s="17">
        <v>2</v>
      </c>
      <c r="Q42" s="17" t="s">
        <v>13</v>
      </c>
      <c r="R42" s="18">
        <f t="shared" si="5"/>
        <v>31</v>
      </c>
      <c r="S42" s="44">
        <f t="shared" si="3"/>
        <v>59</v>
      </c>
      <c r="T42" s="7">
        <v>77</v>
      </c>
      <c r="U42" s="7">
        <v>13520106</v>
      </c>
      <c r="V42" s="8" t="b">
        <f t="shared" si="4"/>
        <v>1</v>
      </c>
    </row>
    <row r="43" spans="1:22" ht="14.5" x14ac:dyDescent="0.35">
      <c r="A43" s="14">
        <v>38</v>
      </c>
      <c r="B43" s="14">
        <v>13520109</v>
      </c>
      <c r="C43" s="13" t="s">
        <v>79</v>
      </c>
      <c r="D43" s="15" t="s">
        <v>2</v>
      </c>
      <c r="E43" s="17">
        <v>2</v>
      </c>
      <c r="F43" s="17">
        <v>6</v>
      </c>
      <c r="G43" s="17">
        <v>12</v>
      </c>
      <c r="H43" s="44">
        <f t="shared" si="0"/>
        <v>20</v>
      </c>
      <c r="I43" s="17">
        <v>6.5</v>
      </c>
      <c r="J43" s="17">
        <v>6</v>
      </c>
      <c r="K43" s="17">
        <v>0</v>
      </c>
      <c r="L43" s="17">
        <v>12</v>
      </c>
      <c r="M43" s="18">
        <f t="shared" si="1"/>
        <v>24.5</v>
      </c>
      <c r="N43" s="17">
        <v>19</v>
      </c>
      <c r="O43" s="17">
        <v>10</v>
      </c>
      <c r="P43" s="17">
        <v>2</v>
      </c>
      <c r="Q43" s="17" t="s">
        <v>11</v>
      </c>
      <c r="R43" s="18">
        <f t="shared" si="5"/>
        <v>31</v>
      </c>
      <c r="S43" s="44">
        <f t="shared" si="3"/>
        <v>75.5</v>
      </c>
      <c r="T43" s="7">
        <v>91</v>
      </c>
      <c r="U43" s="7">
        <v>13520109</v>
      </c>
      <c r="V43" s="8" t="b">
        <f t="shared" si="4"/>
        <v>1</v>
      </c>
    </row>
    <row r="44" spans="1:22" ht="14.5" x14ac:dyDescent="0.35">
      <c r="A44" s="14">
        <v>39</v>
      </c>
      <c r="B44" s="14">
        <v>13520112</v>
      </c>
      <c r="C44" s="13" t="s">
        <v>80</v>
      </c>
      <c r="D44" s="15" t="s">
        <v>2</v>
      </c>
      <c r="E44" s="17">
        <v>2</v>
      </c>
      <c r="F44" s="17">
        <v>6</v>
      </c>
      <c r="G44" s="17">
        <v>19</v>
      </c>
      <c r="H44" s="44">
        <f t="shared" si="0"/>
        <v>27</v>
      </c>
      <c r="I44" s="17">
        <v>10</v>
      </c>
      <c r="J44" s="17">
        <v>5.5</v>
      </c>
      <c r="K44" s="17">
        <v>4</v>
      </c>
      <c r="L44" s="17">
        <v>13.5</v>
      </c>
      <c r="M44" s="18">
        <f t="shared" si="1"/>
        <v>33</v>
      </c>
      <c r="N44" s="17">
        <v>21</v>
      </c>
      <c r="O44" s="17">
        <v>12</v>
      </c>
      <c r="P44" s="17">
        <v>2</v>
      </c>
      <c r="Q44" s="17" t="s">
        <v>13</v>
      </c>
      <c r="R44" s="18">
        <f t="shared" si="5"/>
        <v>35</v>
      </c>
      <c r="S44" s="44">
        <f t="shared" si="3"/>
        <v>95</v>
      </c>
      <c r="T44" s="7">
        <v>83.5</v>
      </c>
      <c r="U44" s="7">
        <v>13520112</v>
      </c>
      <c r="V44" s="8" t="b">
        <f t="shared" si="4"/>
        <v>1</v>
      </c>
    </row>
    <row r="45" spans="1:22" ht="14.5" x14ac:dyDescent="0.35">
      <c r="A45" s="14">
        <v>40</v>
      </c>
      <c r="B45" s="14">
        <v>13520115</v>
      </c>
      <c r="C45" s="13" t="s">
        <v>81</v>
      </c>
      <c r="D45" s="15" t="s">
        <v>2</v>
      </c>
      <c r="E45" s="17">
        <v>5</v>
      </c>
      <c r="F45" s="17">
        <v>6</v>
      </c>
      <c r="G45" s="17">
        <v>19</v>
      </c>
      <c r="H45" s="44">
        <f t="shared" si="0"/>
        <v>30</v>
      </c>
      <c r="I45" s="17">
        <v>9.5</v>
      </c>
      <c r="J45" s="17">
        <v>6</v>
      </c>
      <c r="K45" s="17">
        <v>4</v>
      </c>
      <c r="L45" s="17">
        <v>12</v>
      </c>
      <c r="M45" s="18">
        <f t="shared" si="1"/>
        <v>31.5</v>
      </c>
      <c r="N45" s="17">
        <v>21</v>
      </c>
      <c r="O45" s="17">
        <v>10</v>
      </c>
      <c r="P45" s="17">
        <v>2</v>
      </c>
      <c r="Q45" s="17" t="s">
        <v>13</v>
      </c>
      <c r="R45" s="18">
        <f t="shared" si="5"/>
        <v>33</v>
      </c>
      <c r="S45" s="44">
        <f t="shared" si="3"/>
        <v>94.5</v>
      </c>
      <c r="T45" s="7">
        <v>89.5</v>
      </c>
      <c r="U45" s="7">
        <v>13520115</v>
      </c>
      <c r="V45" s="8" t="b">
        <f t="shared" si="4"/>
        <v>1</v>
      </c>
    </row>
    <row r="46" spans="1:22" ht="14.5" x14ac:dyDescent="0.35">
      <c r="A46" s="14">
        <v>41</v>
      </c>
      <c r="B46" s="14">
        <v>13520118</v>
      </c>
      <c r="C46" s="13" t="s">
        <v>82</v>
      </c>
      <c r="D46" s="15" t="s">
        <v>2</v>
      </c>
      <c r="E46" s="17">
        <v>2</v>
      </c>
      <c r="F46" s="17">
        <v>6</v>
      </c>
      <c r="G46" s="17">
        <v>4</v>
      </c>
      <c r="H46" s="44">
        <f t="shared" si="0"/>
        <v>12</v>
      </c>
      <c r="I46" s="17">
        <v>3</v>
      </c>
      <c r="J46" s="17">
        <v>2</v>
      </c>
      <c r="K46" s="17">
        <v>2</v>
      </c>
      <c r="L46" s="17">
        <v>14</v>
      </c>
      <c r="M46" s="18">
        <f t="shared" si="1"/>
        <v>21</v>
      </c>
      <c r="N46" s="17">
        <v>9</v>
      </c>
      <c r="O46" s="17">
        <v>10</v>
      </c>
      <c r="P46" s="17">
        <v>2</v>
      </c>
      <c r="Q46" s="17" t="s">
        <v>10</v>
      </c>
      <c r="R46" s="18">
        <f t="shared" si="5"/>
        <v>21</v>
      </c>
      <c r="S46" s="44">
        <f t="shared" si="3"/>
        <v>54</v>
      </c>
      <c r="T46" s="7">
        <v>74</v>
      </c>
      <c r="U46" s="7">
        <v>13520118</v>
      </c>
      <c r="V46" s="8" t="b">
        <f t="shared" si="4"/>
        <v>1</v>
      </c>
    </row>
    <row r="47" spans="1:22" ht="14.5" x14ac:dyDescent="0.35">
      <c r="A47" s="14">
        <v>42</v>
      </c>
      <c r="B47" s="14">
        <v>13520121</v>
      </c>
      <c r="C47" s="13" t="s">
        <v>83</v>
      </c>
      <c r="D47" s="15" t="s">
        <v>2</v>
      </c>
      <c r="E47" s="17">
        <v>3</v>
      </c>
      <c r="F47" s="17">
        <v>1</v>
      </c>
      <c r="G47" s="17">
        <v>10.5</v>
      </c>
      <c r="H47" s="44">
        <f t="shared" si="0"/>
        <v>14.5</v>
      </c>
      <c r="I47" s="17">
        <v>3</v>
      </c>
      <c r="J47" s="17">
        <v>2</v>
      </c>
      <c r="K47" s="17">
        <v>0</v>
      </c>
      <c r="L47" s="17">
        <v>11</v>
      </c>
      <c r="M47" s="18">
        <f t="shared" si="1"/>
        <v>16</v>
      </c>
      <c r="N47" s="17">
        <v>10</v>
      </c>
      <c r="O47" s="17">
        <v>6</v>
      </c>
      <c r="P47" s="17">
        <v>2</v>
      </c>
      <c r="Q47" s="17" t="s">
        <v>11</v>
      </c>
      <c r="R47" s="18">
        <f t="shared" si="5"/>
        <v>18</v>
      </c>
      <c r="S47" s="44">
        <f t="shared" si="3"/>
        <v>48.5</v>
      </c>
      <c r="T47" s="7">
        <v>64.5</v>
      </c>
      <c r="U47" s="7">
        <v>13520121</v>
      </c>
      <c r="V47" s="8" t="b">
        <f t="shared" si="4"/>
        <v>1</v>
      </c>
    </row>
    <row r="48" spans="1:22" ht="14.5" x14ac:dyDescent="0.35">
      <c r="A48" s="14">
        <v>43</v>
      </c>
      <c r="B48" s="14">
        <v>13520124</v>
      </c>
      <c r="C48" s="13" t="s">
        <v>84</v>
      </c>
      <c r="D48" s="15" t="s">
        <v>2</v>
      </c>
      <c r="E48" s="17">
        <v>4</v>
      </c>
      <c r="F48" s="17">
        <v>6</v>
      </c>
      <c r="G48" s="17">
        <v>8.5</v>
      </c>
      <c r="H48" s="44">
        <f t="shared" si="0"/>
        <v>18.5</v>
      </c>
      <c r="I48" s="17">
        <v>8</v>
      </c>
      <c r="J48" s="17">
        <v>5</v>
      </c>
      <c r="K48" s="17">
        <v>0</v>
      </c>
      <c r="L48" s="17">
        <v>9</v>
      </c>
      <c r="M48" s="18">
        <f t="shared" si="1"/>
        <v>22</v>
      </c>
      <c r="N48" s="17">
        <v>19</v>
      </c>
      <c r="O48" s="17">
        <v>6</v>
      </c>
      <c r="P48" s="17">
        <v>2</v>
      </c>
      <c r="Q48" s="17" t="s">
        <v>11</v>
      </c>
      <c r="R48" s="18">
        <f t="shared" si="5"/>
        <v>27</v>
      </c>
      <c r="S48" s="44">
        <f t="shared" si="3"/>
        <v>67.5</v>
      </c>
      <c r="T48" s="7">
        <v>71.5</v>
      </c>
      <c r="U48" s="7">
        <v>13520124</v>
      </c>
      <c r="V48" s="8" t="b">
        <f t="shared" si="4"/>
        <v>1</v>
      </c>
    </row>
    <row r="49" spans="1:22" ht="14.5" x14ac:dyDescent="0.35">
      <c r="A49" s="14">
        <v>44</v>
      </c>
      <c r="B49" s="14">
        <v>13520127</v>
      </c>
      <c r="C49" s="13" t="s">
        <v>85</v>
      </c>
      <c r="D49" s="15" t="s">
        <v>2</v>
      </c>
      <c r="E49" s="17">
        <v>5</v>
      </c>
      <c r="F49" s="17">
        <v>6</v>
      </c>
      <c r="G49" s="17">
        <v>12</v>
      </c>
      <c r="H49" s="44">
        <f t="shared" si="0"/>
        <v>23</v>
      </c>
      <c r="I49" s="17">
        <v>7</v>
      </c>
      <c r="J49" s="17">
        <v>5.5</v>
      </c>
      <c r="K49" s="17">
        <v>0</v>
      </c>
      <c r="L49" s="17">
        <v>11</v>
      </c>
      <c r="M49" s="18">
        <f t="shared" si="1"/>
        <v>23.5</v>
      </c>
      <c r="N49" s="17">
        <v>21</v>
      </c>
      <c r="O49" s="17">
        <v>8</v>
      </c>
      <c r="P49" s="17">
        <v>2</v>
      </c>
      <c r="Q49" s="17" t="s">
        <v>11</v>
      </c>
      <c r="R49" s="18">
        <f t="shared" si="5"/>
        <v>31</v>
      </c>
      <c r="S49" s="44">
        <f t="shared" si="3"/>
        <v>77.5</v>
      </c>
      <c r="T49" s="7">
        <v>65.5</v>
      </c>
      <c r="U49" s="7">
        <v>13520127</v>
      </c>
      <c r="V49" s="8" t="b">
        <f t="shared" si="4"/>
        <v>1</v>
      </c>
    </row>
    <row r="50" spans="1:22" ht="14.5" x14ac:dyDescent="0.35">
      <c r="A50" s="14">
        <v>45</v>
      </c>
      <c r="B50" s="14">
        <v>13520130</v>
      </c>
      <c r="C50" s="13" t="s">
        <v>86</v>
      </c>
      <c r="D50" s="45" t="s">
        <v>2</v>
      </c>
      <c r="E50" s="46"/>
      <c r="F50" s="46"/>
      <c r="G50" s="46"/>
      <c r="H50" s="47">
        <f t="shared" si="0"/>
        <v>0</v>
      </c>
      <c r="I50" s="46"/>
      <c r="J50" s="46"/>
      <c r="K50" s="46"/>
      <c r="L50" s="46"/>
      <c r="M50" s="46">
        <f t="shared" si="1"/>
        <v>0</v>
      </c>
      <c r="N50" s="46"/>
      <c r="O50" s="46"/>
      <c r="P50" s="46"/>
      <c r="Q50" s="46"/>
      <c r="R50" s="46">
        <f>SUM(N50:P50)</f>
        <v>0</v>
      </c>
      <c r="S50" s="47">
        <f t="shared" si="3"/>
        <v>0</v>
      </c>
      <c r="T50" s="7">
        <v>0</v>
      </c>
      <c r="U50" s="7">
        <v>13520130</v>
      </c>
      <c r="V50" s="8" t="b">
        <f t="shared" si="4"/>
        <v>1</v>
      </c>
    </row>
    <row r="51" spans="1:22" ht="14.5" x14ac:dyDescent="0.35">
      <c r="A51" s="14">
        <v>46</v>
      </c>
      <c r="B51" s="14">
        <v>13520133</v>
      </c>
      <c r="C51" s="13" t="s">
        <v>88</v>
      </c>
      <c r="D51" s="15" t="s">
        <v>2</v>
      </c>
      <c r="E51" s="17">
        <v>3</v>
      </c>
      <c r="F51" s="17">
        <v>6</v>
      </c>
      <c r="G51" s="17">
        <v>10</v>
      </c>
      <c r="H51" s="44">
        <f t="shared" si="0"/>
        <v>19</v>
      </c>
      <c r="I51" s="17">
        <v>9</v>
      </c>
      <c r="J51" s="17">
        <v>6</v>
      </c>
      <c r="K51" s="17">
        <v>3</v>
      </c>
      <c r="L51" s="17">
        <v>12.5</v>
      </c>
      <c r="M51" s="18">
        <f t="shared" si="1"/>
        <v>30.5</v>
      </c>
      <c r="N51" s="17">
        <v>19</v>
      </c>
      <c r="O51" s="17">
        <v>6</v>
      </c>
      <c r="P51" s="17">
        <v>2</v>
      </c>
      <c r="Q51" s="17" t="s">
        <v>11</v>
      </c>
      <c r="R51" s="18">
        <f t="shared" ref="R51:R79" si="6">SUM(N51:Q51)</f>
        <v>27</v>
      </c>
      <c r="S51" s="44">
        <f t="shared" si="3"/>
        <v>76.5</v>
      </c>
      <c r="T51" s="7">
        <v>87</v>
      </c>
      <c r="U51" s="7">
        <v>13520133</v>
      </c>
      <c r="V51" s="8" t="b">
        <f t="shared" si="4"/>
        <v>1</v>
      </c>
    </row>
    <row r="52" spans="1:22" ht="14.5" x14ac:dyDescent="0.35">
      <c r="A52" s="14">
        <v>47</v>
      </c>
      <c r="B52" s="14">
        <v>13520136</v>
      </c>
      <c r="C52" s="13" t="s">
        <v>89</v>
      </c>
      <c r="D52" s="15" t="s">
        <v>2</v>
      </c>
      <c r="E52" s="17">
        <v>4</v>
      </c>
      <c r="F52" s="17">
        <v>6</v>
      </c>
      <c r="G52" s="17">
        <v>13.5</v>
      </c>
      <c r="H52" s="44">
        <f t="shared" si="0"/>
        <v>23.5</v>
      </c>
      <c r="I52" s="17">
        <v>4</v>
      </c>
      <c r="J52" s="17">
        <v>6</v>
      </c>
      <c r="K52" s="17">
        <v>2</v>
      </c>
      <c r="L52" s="17">
        <v>14</v>
      </c>
      <c r="M52" s="18">
        <f t="shared" si="1"/>
        <v>26</v>
      </c>
      <c r="N52" s="17">
        <v>7</v>
      </c>
      <c r="O52" s="17">
        <v>8</v>
      </c>
      <c r="P52" s="17">
        <v>2</v>
      </c>
      <c r="Q52" s="17" t="s">
        <v>11</v>
      </c>
      <c r="R52" s="18">
        <f t="shared" si="6"/>
        <v>17</v>
      </c>
      <c r="S52" s="44">
        <f t="shared" si="3"/>
        <v>66.5</v>
      </c>
      <c r="T52" s="7">
        <v>68</v>
      </c>
      <c r="U52" s="7">
        <v>13520136</v>
      </c>
      <c r="V52" s="8" t="b">
        <f t="shared" si="4"/>
        <v>1</v>
      </c>
    </row>
    <row r="53" spans="1:22" ht="14.5" x14ac:dyDescent="0.35">
      <c r="A53" s="14">
        <v>48</v>
      </c>
      <c r="B53" s="14">
        <v>13520139</v>
      </c>
      <c r="C53" s="13" t="s">
        <v>90</v>
      </c>
      <c r="D53" s="15" t="s">
        <v>2</v>
      </c>
      <c r="E53" s="17">
        <v>3</v>
      </c>
      <c r="F53" s="17">
        <v>6</v>
      </c>
      <c r="G53" s="17">
        <v>11</v>
      </c>
      <c r="H53" s="44">
        <f t="shared" si="0"/>
        <v>20</v>
      </c>
      <c r="I53" s="17">
        <v>6</v>
      </c>
      <c r="J53" s="17">
        <v>6</v>
      </c>
      <c r="K53" s="17">
        <v>2</v>
      </c>
      <c r="L53" s="17">
        <v>13.5</v>
      </c>
      <c r="M53" s="18">
        <f t="shared" si="1"/>
        <v>27.5</v>
      </c>
      <c r="N53" s="17">
        <v>19</v>
      </c>
      <c r="O53" s="17">
        <v>10</v>
      </c>
      <c r="P53" s="17">
        <v>2</v>
      </c>
      <c r="Q53" s="17" t="s">
        <v>10</v>
      </c>
      <c r="R53" s="18">
        <f t="shared" si="6"/>
        <v>31</v>
      </c>
      <c r="S53" s="44">
        <f t="shared" si="3"/>
        <v>78.5</v>
      </c>
      <c r="T53" s="7">
        <v>37.5</v>
      </c>
      <c r="U53" s="7">
        <v>13520139</v>
      </c>
      <c r="V53" s="8" t="b">
        <f t="shared" si="4"/>
        <v>1</v>
      </c>
    </row>
    <row r="54" spans="1:22" ht="14.5" x14ac:dyDescent="0.35">
      <c r="A54" s="14">
        <v>49</v>
      </c>
      <c r="B54" s="14">
        <v>13520142</v>
      </c>
      <c r="C54" s="13" t="s">
        <v>91</v>
      </c>
      <c r="D54" s="15" t="s">
        <v>2</v>
      </c>
      <c r="E54" s="17">
        <v>4</v>
      </c>
      <c r="F54" s="17">
        <v>3</v>
      </c>
      <c r="G54" s="17">
        <v>13.5</v>
      </c>
      <c r="H54" s="44">
        <f t="shared" si="0"/>
        <v>20.5</v>
      </c>
      <c r="I54" s="17">
        <v>6</v>
      </c>
      <c r="J54" s="17">
        <v>6</v>
      </c>
      <c r="K54" s="17">
        <v>0</v>
      </c>
      <c r="L54" s="17">
        <v>6.5</v>
      </c>
      <c r="M54" s="18">
        <f t="shared" si="1"/>
        <v>18.5</v>
      </c>
      <c r="N54" s="17">
        <v>7</v>
      </c>
      <c r="O54" s="17">
        <v>8</v>
      </c>
      <c r="P54" s="17">
        <v>2</v>
      </c>
      <c r="Q54" s="17" t="s">
        <v>10</v>
      </c>
      <c r="R54" s="18">
        <f t="shared" si="6"/>
        <v>17</v>
      </c>
      <c r="S54" s="44">
        <f t="shared" si="3"/>
        <v>56</v>
      </c>
      <c r="T54" s="7">
        <v>67</v>
      </c>
      <c r="U54" s="7">
        <v>13520142</v>
      </c>
      <c r="V54" s="8" t="b">
        <f t="shared" si="4"/>
        <v>1</v>
      </c>
    </row>
    <row r="55" spans="1:22" ht="14.5" x14ac:dyDescent="0.35">
      <c r="A55" s="14">
        <v>50</v>
      </c>
      <c r="B55" s="14">
        <v>13520145</v>
      </c>
      <c r="C55" s="13" t="s">
        <v>92</v>
      </c>
      <c r="D55" s="15" t="s">
        <v>2</v>
      </c>
      <c r="E55" s="17">
        <v>5</v>
      </c>
      <c r="F55" s="17">
        <v>3</v>
      </c>
      <c r="G55" s="17">
        <v>3.5</v>
      </c>
      <c r="H55" s="44">
        <f t="shared" si="0"/>
        <v>11.5</v>
      </c>
      <c r="I55" s="17">
        <v>2.5</v>
      </c>
      <c r="J55" s="17">
        <v>4</v>
      </c>
      <c r="K55" s="17">
        <v>3.5</v>
      </c>
      <c r="L55" s="17">
        <v>6.5</v>
      </c>
      <c r="M55" s="18">
        <f t="shared" si="1"/>
        <v>16.5</v>
      </c>
      <c r="N55" s="17">
        <v>8</v>
      </c>
      <c r="O55" s="17">
        <v>2</v>
      </c>
      <c r="P55" s="17">
        <v>2</v>
      </c>
      <c r="Q55" s="17" t="s">
        <v>7</v>
      </c>
      <c r="R55" s="18">
        <f t="shared" si="6"/>
        <v>12</v>
      </c>
      <c r="S55" s="44">
        <f t="shared" si="3"/>
        <v>40</v>
      </c>
      <c r="T55" s="7">
        <v>54</v>
      </c>
      <c r="U55" s="7">
        <v>13520145</v>
      </c>
      <c r="V55" s="8" t="b">
        <f t="shared" si="4"/>
        <v>1</v>
      </c>
    </row>
    <row r="56" spans="1:22" ht="14.5" x14ac:dyDescent="0.35">
      <c r="A56" s="14">
        <v>51</v>
      </c>
      <c r="B56" s="14">
        <v>13520148</v>
      </c>
      <c r="C56" s="13" t="s">
        <v>93</v>
      </c>
      <c r="D56" s="15" t="s">
        <v>2</v>
      </c>
      <c r="E56" s="17">
        <v>2</v>
      </c>
      <c r="F56" s="17">
        <v>1</v>
      </c>
      <c r="G56" s="17">
        <v>8.5</v>
      </c>
      <c r="H56" s="44">
        <f t="shared" si="0"/>
        <v>11.5</v>
      </c>
      <c r="I56" s="17">
        <v>6</v>
      </c>
      <c r="J56" s="17">
        <v>5.5</v>
      </c>
      <c r="K56" s="17">
        <v>0</v>
      </c>
      <c r="L56" s="17">
        <v>8</v>
      </c>
      <c r="M56" s="18">
        <f t="shared" si="1"/>
        <v>19.5</v>
      </c>
      <c r="N56" s="17">
        <v>3</v>
      </c>
      <c r="O56" s="17">
        <v>8</v>
      </c>
      <c r="P56" s="17">
        <v>2</v>
      </c>
      <c r="Q56" s="17" t="s">
        <v>13</v>
      </c>
      <c r="R56" s="18">
        <f t="shared" si="6"/>
        <v>13</v>
      </c>
      <c r="S56" s="44">
        <f t="shared" si="3"/>
        <v>44</v>
      </c>
      <c r="T56" s="7">
        <v>64</v>
      </c>
      <c r="U56" s="7">
        <v>13520148</v>
      </c>
      <c r="V56" s="8" t="b">
        <f t="shared" si="4"/>
        <v>1</v>
      </c>
    </row>
    <row r="57" spans="1:22" ht="14.5" x14ac:dyDescent="0.35">
      <c r="A57" s="14">
        <v>52</v>
      </c>
      <c r="B57" s="14">
        <v>13520151</v>
      </c>
      <c r="C57" s="13" t="s">
        <v>94</v>
      </c>
      <c r="D57" s="15" t="s">
        <v>2</v>
      </c>
      <c r="E57" s="17">
        <v>4</v>
      </c>
      <c r="F57" s="17">
        <v>6</v>
      </c>
      <c r="G57" s="17">
        <v>15</v>
      </c>
      <c r="H57" s="44">
        <f t="shared" si="0"/>
        <v>25</v>
      </c>
      <c r="I57" s="17">
        <v>5</v>
      </c>
      <c r="J57" s="17">
        <v>4.5</v>
      </c>
      <c r="K57" s="17">
        <v>3</v>
      </c>
      <c r="L57" s="17">
        <v>12</v>
      </c>
      <c r="M57" s="18">
        <f t="shared" si="1"/>
        <v>24.5</v>
      </c>
      <c r="N57" s="17">
        <v>21</v>
      </c>
      <c r="O57" s="17">
        <v>10</v>
      </c>
      <c r="P57" s="17">
        <v>2</v>
      </c>
      <c r="Q57" s="17" t="s">
        <v>13</v>
      </c>
      <c r="R57" s="18">
        <f t="shared" si="6"/>
        <v>33</v>
      </c>
      <c r="S57" s="44">
        <f t="shared" si="3"/>
        <v>82.5</v>
      </c>
      <c r="T57" s="7">
        <v>86</v>
      </c>
      <c r="U57" s="7">
        <v>13520151</v>
      </c>
      <c r="V57" s="8" t="b">
        <f t="shared" si="4"/>
        <v>1</v>
      </c>
    </row>
    <row r="58" spans="1:22" ht="14.5" x14ac:dyDescent="0.35">
      <c r="A58" s="14">
        <v>53</v>
      </c>
      <c r="B58" s="14">
        <v>13520154</v>
      </c>
      <c r="C58" s="13" t="s">
        <v>95</v>
      </c>
      <c r="D58" s="15" t="s">
        <v>2</v>
      </c>
      <c r="E58" s="17">
        <v>5</v>
      </c>
      <c r="F58" s="17">
        <v>6</v>
      </c>
      <c r="G58" s="17">
        <v>15</v>
      </c>
      <c r="H58" s="44">
        <f t="shared" si="0"/>
        <v>26</v>
      </c>
      <c r="I58" s="17">
        <v>6</v>
      </c>
      <c r="J58" s="17">
        <v>3</v>
      </c>
      <c r="K58" s="17">
        <v>0</v>
      </c>
      <c r="L58" s="17">
        <v>13</v>
      </c>
      <c r="M58" s="18">
        <f t="shared" si="1"/>
        <v>22</v>
      </c>
      <c r="N58" s="17">
        <v>4</v>
      </c>
      <c r="O58" s="17">
        <v>10</v>
      </c>
      <c r="P58" s="17">
        <v>2</v>
      </c>
      <c r="Q58" s="17" t="s">
        <v>13</v>
      </c>
      <c r="R58" s="18">
        <f t="shared" si="6"/>
        <v>16</v>
      </c>
      <c r="S58" s="44">
        <f t="shared" si="3"/>
        <v>64</v>
      </c>
      <c r="T58" s="7">
        <v>82.5</v>
      </c>
      <c r="U58" s="7">
        <v>13520154</v>
      </c>
      <c r="V58" s="8" t="b">
        <f t="shared" si="4"/>
        <v>1</v>
      </c>
    </row>
    <row r="59" spans="1:22" ht="14.5" x14ac:dyDescent="0.35">
      <c r="A59" s="14">
        <v>54</v>
      </c>
      <c r="B59" s="14">
        <v>13520157</v>
      </c>
      <c r="C59" s="13" t="s">
        <v>96</v>
      </c>
      <c r="D59" s="15" t="s">
        <v>2</v>
      </c>
      <c r="E59" s="17">
        <v>5</v>
      </c>
      <c r="F59" s="17">
        <v>6</v>
      </c>
      <c r="G59" s="17">
        <v>15</v>
      </c>
      <c r="H59" s="44">
        <f t="shared" si="0"/>
        <v>26</v>
      </c>
      <c r="I59" s="17">
        <v>3</v>
      </c>
      <c r="J59" s="17">
        <v>6</v>
      </c>
      <c r="K59" s="17">
        <v>4</v>
      </c>
      <c r="L59" s="17">
        <v>10.5</v>
      </c>
      <c r="M59" s="18">
        <f t="shared" si="1"/>
        <v>23.5</v>
      </c>
      <c r="N59" s="17">
        <v>19</v>
      </c>
      <c r="O59" s="17">
        <v>10</v>
      </c>
      <c r="P59" s="17">
        <v>2</v>
      </c>
      <c r="Q59" s="17" t="s">
        <v>11</v>
      </c>
      <c r="R59" s="18">
        <f t="shared" si="6"/>
        <v>31</v>
      </c>
      <c r="S59" s="44">
        <f t="shared" si="3"/>
        <v>80.5</v>
      </c>
      <c r="T59" s="7">
        <v>78</v>
      </c>
      <c r="U59" s="7">
        <v>13520157</v>
      </c>
      <c r="V59" s="8" t="b">
        <f t="shared" si="4"/>
        <v>1</v>
      </c>
    </row>
    <row r="60" spans="1:22" ht="14.5" x14ac:dyDescent="0.35">
      <c r="A60" s="14">
        <v>55</v>
      </c>
      <c r="B60" s="14">
        <v>13520160</v>
      </c>
      <c r="C60" s="13" t="s">
        <v>97</v>
      </c>
      <c r="D60" s="15" t="s">
        <v>2</v>
      </c>
      <c r="E60" s="17">
        <v>3</v>
      </c>
      <c r="F60" s="17">
        <v>6</v>
      </c>
      <c r="G60" s="17">
        <v>19</v>
      </c>
      <c r="H60" s="44">
        <f t="shared" si="0"/>
        <v>28</v>
      </c>
      <c r="I60" s="17">
        <v>6</v>
      </c>
      <c r="J60" s="17">
        <v>4</v>
      </c>
      <c r="K60" s="17">
        <v>0</v>
      </c>
      <c r="L60" s="17">
        <v>10</v>
      </c>
      <c r="M60" s="18">
        <f t="shared" si="1"/>
        <v>20</v>
      </c>
      <c r="N60" s="17">
        <v>19</v>
      </c>
      <c r="O60" s="17">
        <v>8</v>
      </c>
      <c r="P60" s="17">
        <v>2</v>
      </c>
      <c r="Q60" s="17" t="s">
        <v>13</v>
      </c>
      <c r="R60" s="18">
        <f t="shared" si="6"/>
        <v>29</v>
      </c>
      <c r="S60" s="44">
        <f t="shared" si="3"/>
        <v>77</v>
      </c>
      <c r="T60" s="7">
        <v>71</v>
      </c>
      <c r="U60" s="7">
        <v>13520160</v>
      </c>
      <c r="V60" s="8" t="b">
        <f t="shared" si="4"/>
        <v>1</v>
      </c>
    </row>
    <row r="61" spans="1:22" ht="14.5" x14ac:dyDescent="0.35">
      <c r="A61" s="14">
        <v>56</v>
      </c>
      <c r="B61" s="14">
        <v>13520163</v>
      </c>
      <c r="C61" s="13" t="s">
        <v>98</v>
      </c>
      <c r="D61" s="15" t="s">
        <v>2</v>
      </c>
      <c r="E61" s="17">
        <v>4</v>
      </c>
      <c r="F61" s="17">
        <v>5</v>
      </c>
      <c r="G61" s="17">
        <v>19</v>
      </c>
      <c r="H61" s="44">
        <f t="shared" si="0"/>
        <v>28</v>
      </c>
      <c r="I61" s="17">
        <v>9</v>
      </c>
      <c r="J61" s="17">
        <v>4</v>
      </c>
      <c r="K61" s="17">
        <v>0</v>
      </c>
      <c r="L61" s="17">
        <v>12</v>
      </c>
      <c r="M61" s="18">
        <f t="shared" si="1"/>
        <v>25</v>
      </c>
      <c r="N61" s="17">
        <v>21</v>
      </c>
      <c r="O61" s="17">
        <v>12</v>
      </c>
      <c r="P61" s="17">
        <v>2</v>
      </c>
      <c r="Q61" s="17" t="s">
        <v>13</v>
      </c>
      <c r="R61" s="18">
        <f t="shared" si="6"/>
        <v>35</v>
      </c>
      <c r="S61" s="44">
        <f t="shared" si="3"/>
        <v>88</v>
      </c>
      <c r="T61" s="7">
        <v>85.5</v>
      </c>
      <c r="U61" s="7">
        <v>13520163</v>
      </c>
      <c r="V61" s="8" t="b">
        <f t="shared" si="4"/>
        <v>1</v>
      </c>
    </row>
    <row r="62" spans="1:22" ht="14.5" x14ac:dyDescent="0.35">
      <c r="A62" s="14">
        <v>57</v>
      </c>
      <c r="B62" s="14">
        <v>13520166</v>
      </c>
      <c r="C62" s="13" t="s">
        <v>99</v>
      </c>
      <c r="D62" s="15" t="s">
        <v>2</v>
      </c>
      <c r="E62" s="17">
        <v>5</v>
      </c>
      <c r="F62" s="17">
        <v>6</v>
      </c>
      <c r="G62" s="17">
        <v>19</v>
      </c>
      <c r="H62" s="44">
        <f t="shared" si="0"/>
        <v>30</v>
      </c>
      <c r="I62" s="17">
        <v>8</v>
      </c>
      <c r="J62" s="17">
        <v>6</v>
      </c>
      <c r="K62" s="17">
        <v>4</v>
      </c>
      <c r="L62" s="17">
        <v>11</v>
      </c>
      <c r="M62" s="18">
        <f t="shared" si="1"/>
        <v>29</v>
      </c>
      <c r="N62" s="17">
        <v>19</v>
      </c>
      <c r="O62" s="17">
        <v>10</v>
      </c>
      <c r="P62" s="17">
        <v>2</v>
      </c>
      <c r="Q62" s="17" t="s">
        <v>13</v>
      </c>
      <c r="R62" s="18">
        <f t="shared" si="6"/>
        <v>31</v>
      </c>
      <c r="S62" s="44">
        <f t="shared" si="3"/>
        <v>90</v>
      </c>
      <c r="T62" s="7">
        <v>90</v>
      </c>
      <c r="U62" s="7">
        <v>13520166</v>
      </c>
      <c r="V62" s="8" t="b">
        <f t="shared" si="4"/>
        <v>1</v>
      </c>
    </row>
    <row r="63" spans="1:22" ht="14.5" x14ac:dyDescent="0.35">
      <c r="A63" s="14">
        <v>1</v>
      </c>
      <c r="B63" s="14">
        <v>13518014</v>
      </c>
      <c r="C63" s="13" t="s">
        <v>100</v>
      </c>
      <c r="D63" s="15" t="s">
        <v>3</v>
      </c>
      <c r="E63" s="17">
        <v>3</v>
      </c>
      <c r="F63" s="17">
        <v>6</v>
      </c>
      <c r="G63" s="17">
        <v>19</v>
      </c>
      <c r="H63" s="44">
        <f t="shared" si="0"/>
        <v>28</v>
      </c>
      <c r="I63" s="17">
        <v>7</v>
      </c>
      <c r="J63" s="17">
        <v>4</v>
      </c>
      <c r="K63" s="17">
        <v>0</v>
      </c>
      <c r="L63" s="17">
        <v>10.5</v>
      </c>
      <c r="M63" s="18">
        <f t="shared" si="1"/>
        <v>21.5</v>
      </c>
      <c r="N63" s="17">
        <v>11</v>
      </c>
      <c r="O63" s="17">
        <v>8</v>
      </c>
      <c r="P63" s="17">
        <v>2</v>
      </c>
      <c r="Q63" s="17" t="s">
        <v>10</v>
      </c>
      <c r="R63" s="18">
        <f t="shared" si="6"/>
        <v>21</v>
      </c>
      <c r="S63" s="44">
        <f t="shared" si="3"/>
        <v>70.5</v>
      </c>
    </row>
    <row r="64" spans="1:22" ht="14.5" x14ac:dyDescent="0.35">
      <c r="A64" s="14">
        <v>2</v>
      </c>
      <c r="B64" s="14">
        <v>13520002</v>
      </c>
      <c r="C64" s="13" t="s">
        <v>101</v>
      </c>
      <c r="D64" s="15" t="s">
        <v>3</v>
      </c>
      <c r="E64" s="17">
        <v>4</v>
      </c>
      <c r="F64" s="17">
        <v>6</v>
      </c>
      <c r="G64" s="17">
        <v>7.5</v>
      </c>
      <c r="H64" s="44">
        <f t="shared" si="0"/>
        <v>17.5</v>
      </c>
      <c r="I64" s="17">
        <v>5</v>
      </c>
      <c r="J64" s="17">
        <v>4</v>
      </c>
      <c r="K64" s="17">
        <v>0</v>
      </c>
      <c r="L64" s="17">
        <v>10.5</v>
      </c>
      <c r="M64" s="18">
        <f t="shared" si="1"/>
        <v>19.5</v>
      </c>
      <c r="N64" s="17">
        <v>5</v>
      </c>
      <c r="O64" s="17">
        <v>8</v>
      </c>
      <c r="P64" s="17">
        <v>2</v>
      </c>
      <c r="Q64" s="17" t="s">
        <v>9</v>
      </c>
      <c r="R64" s="18">
        <f t="shared" si="6"/>
        <v>15</v>
      </c>
      <c r="S64" s="44">
        <f t="shared" si="3"/>
        <v>52</v>
      </c>
    </row>
    <row r="65" spans="1:19" ht="14.5" x14ac:dyDescent="0.35">
      <c r="A65" s="14">
        <v>3</v>
      </c>
      <c r="B65" s="14">
        <v>13520005</v>
      </c>
      <c r="C65" s="13" t="s">
        <v>102</v>
      </c>
      <c r="D65" s="15" t="s">
        <v>3</v>
      </c>
      <c r="E65" s="17">
        <v>3</v>
      </c>
      <c r="F65" s="17">
        <v>0</v>
      </c>
      <c r="G65" s="17">
        <v>15</v>
      </c>
      <c r="H65" s="44">
        <f t="shared" si="0"/>
        <v>18</v>
      </c>
      <c r="I65" s="17">
        <v>4</v>
      </c>
      <c r="J65" s="17">
        <v>4.5</v>
      </c>
      <c r="K65" s="17">
        <v>0</v>
      </c>
      <c r="L65" s="17">
        <v>15</v>
      </c>
      <c r="M65" s="18">
        <f t="shared" si="1"/>
        <v>23.5</v>
      </c>
      <c r="N65" s="17">
        <v>7</v>
      </c>
      <c r="O65" s="17">
        <v>4</v>
      </c>
      <c r="P65" s="17">
        <v>2</v>
      </c>
      <c r="Q65" s="17" t="s">
        <v>13</v>
      </c>
      <c r="R65" s="18">
        <f t="shared" si="6"/>
        <v>13</v>
      </c>
      <c r="S65" s="44">
        <f t="shared" si="3"/>
        <v>54.5</v>
      </c>
    </row>
    <row r="66" spans="1:19" ht="14.5" x14ac:dyDescent="0.35">
      <c r="A66" s="14">
        <v>4</v>
      </c>
      <c r="B66" s="14">
        <v>13520008</v>
      </c>
      <c r="C66" s="13" t="s">
        <v>103</v>
      </c>
      <c r="D66" s="15" t="s">
        <v>3</v>
      </c>
      <c r="E66" s="17">
        <v>2</v>
      </c>
      <c r="F66" s="17">
        <v>6</v>
      </c>
      <c r="G66" s="17">
        <v>12.5</v>
      </c>
      <c r="H66" s="44">
        <f t="shared" si="0"/>
        <v>20.5</v>
      </c>
      <c r="I66" s="17">
        <v>4</v>
      </c>
      <c r="J66" s="17">
        <v>1.5</v>
      </c>
      <c r="K66" s="17">
        <v>0</v>
      </c>
      <c r="L66" s="17">
        <v>11</v>
      </c>
      <c r="M66" s="18">
        <f t="shared" si="1"/>
        <v>16.5</v>
      </c>
      <c r="N66" s="17">
        <v>4</v>
      </c>
      <c r="O66" s="17">
        <v>8</v>
      </c>
      <c r="P66" s="17">
        <v>2</v>
      </c>
      <c r="Q66" s="17" t="s">
        <v>11</v>
      </c>
      <c r="R66" s="18">
        <f t="shared" si="6"/>
        <v>14</v>
      </c>
      <c r="S66" s="44">
        <f t="shared" si="3"/>
        <v>51</v>
      </c>
    </row>
    <row r="67" spans="1:19" ht="14.5" x14ac:dyDescent="0.35">
      <c r="A67" s="14">
        <v>5</v>
      </c>
      <c r="B67" s="14">
        <v>13520011</v>
      </c>
      <c r="C67" s="13" t="s">
        <v>104</v>
      </c>
      <c r="D67" s="15" t="s">
        <v>3</v>
      </c>
      <c r="E67" s="17">
        <v>5</v>
      </c>
      <c r="F67" s="17">
        <v>3</v>
      </c>
      <c r="G67" s="17">
        <v>12</v>
      </c>
      <c r="H67" s="44">
        <f t="shared" si="0"/>
        <v>20</v>
      </c>
      <c r="I67" s="17">
        <v>5</v>
      </c>
      <c r="J67" s="17">
        <v>6</v>
      </c>
      <c r="K67" s="17">
        <v>0</v>
      </c>
      <c r="L67" s="17">
        <v>9</v>
      </c>
      <c r="M67" s="18">
        <f t="shared" si="1"/>
        <v>20</v>
      </c>
      <c r="N67" s="17">
        <v>19</v>
      </c>
      <c r="O67" s="17">
        <v>4</v>
      </c>
      <c r="P67" s="17">
        <v>2</v>
      </c>
      <c r="Q67" s="17" t="s">
        <v>13</v>
      </c>
      <c r="R67" s="18">
        <f t="shared" si="6"/>
        <v>25</v>
      </c>
      <c r="S67" s="44">
        <f t="shared" si="3"/>
        <v>65</v>
      </c>
    </row>
    <row r="68" spans="1:19" ht="14.5" x14ac:dyDescent="0.35">
      <c r="A68" s="14">
        <v>6</v>
      </c>
      <c r="B68" s="14">
        <v>13520014</v>
      </c>
      <c r="C68" s="13" t="s">
        <v>105</v>
      </c>
      <c r="D68" s="15" t="s">
        <v>3</v>
      </c>
      <c r="E68" s="17">
        <v>4</v>
      </c>
      <c r="F68" s="17">
        <v>6</v>
      </c>
      <c r="G68" s="17">
        <v>11</v>
      </c>
      <c r="H68" s="44">
        <f t="shared" si="0"/>
        <v>21</v>
      </c>
      <c r="I68" s="17">
        <v>8</v>
      </c>
      <c r="J68" s="17">
        <v>5</v>
      </c>
      <c r="K68" s="17">
        <v>0</v>
      </c>
      <c r="L68" s="17">
        <v>10</v>
      </c>
      <c r="M68" s="18">
        <f t="shared" si="1"/>
        <v>23</v>
      </c>
      <c r="N68" s="17">
        <v>10</v>
      </c>
      <c r="O68" s="17">
        <v>10</v>
      </c>
      <c r="P68" s="17">
        <v>2</v>
      </c>
      <c r="Q68" s="17" t="s">
        <v>11</v>
      </c>
      <c r="R68" s="18">
        <f t="shared" si="6"/>
        <v>22</v>
      </c>
      <c r="S68" s="44">
        <f t="shared" si="3"/>
        <v>66</v>
      </c>
    </row>
    <row r="69" spans="1:19" ht="14.5" x14ac:dyDescent="0.35">
      <c r="A69" s="14">
        <v>7</v>
      </c>
      <c r="B69" s="14">
        <v>13520017</v>
      </c>
      <c r="C69" s="13" t="s">
        <v>106</v>
      </c>
      <c r="D69" s="15" t="s">
        <v>3</v>
      </c>
      <c r="E69" s="17">
        <v>5</v>
      </c>
      <c r="F69" s="17">
        <v>6</v>
      </c>
      <c r="G69" s="17">
        <v>19</v>
      </c>
      <c r="H69" s="44">
        <f t="shared" si="0"/>
        <v>30</v>
      </c>
      <c r="I69" s="17">
        <v>3</v>
      </c>
      <c r="J69" s="17">
        <v>6</v>
      </c>
      <c r="K69" s="17">
        <v>0</v>
      </c>
      <c r="L69" s="17">
        <v>10</v>
      </c>
      <c r="M69" s="18">
        <f t="shared" si="1"/>
        <v>19</v>
      </c>
      <c r="N69" s="17">
        <v>16</v>
      </c>
      <c r="O69" s="17">
        <v>8</v>
      </c>
      <c r="P69" s="17">
        <v>2</v>
      </c>
      <c r="Q69" s="17" t="s">
        <v>13</v>
      </c>
      <c r="R69" s="18">
        <f t="shared" si="6"/>
        <v>26</v>
      </c>
      <c r="S69" s="44">
        <f t="shared" si="3"/>
        <v>75</v>
      </c>
    </row>
    <row r="70" spans="1:19" ht="14.5" x14ac:dyDescent="0.35">
      <c r="A70" s="14">
        <v>8</v>
      </c>
      <c r="B70" s="14">
        <v>13520020</v>
      </c>
      <c r="C70" s="13" t="s">
        <v>107</v>
      </c>
      <c r="D70" s="15" t="s">
        <v>3</v>
      </c>
      <c r="E70" s="17">
        <v>3</v>
      </c>
      <c r="F70" s="17">
        <v>1</v>
      </c>
      <c r="G70" s="17">
        <v>14</v>
      </c>
      <c r="H70" s="44">
        <f t="shared" si="0"/>
        <v>18</v>
      </c>
      <c r="I70" s="17">
        <v>6</v>
      </c>
      <c r="J70" s="17">
        <v>6</v>
      </c>
      <c r="K70" s="17">
        <v>4</v>
      </c>
      <c r="L70" s="17">
        <v>13.5</v>
      </c>
      <c r="M70" s="18">
        <f t="shared" si="1"/>
        <v>29.5</v>
      </c>
      <c r="N70" s="17">
        <v>12</v>
      </c>
      <c r="O70" s="17">
        <v>4</v>
      </c>
      <c r="P70" s="17">
        <v>2</v>
      </c>
      <c r="Q70" s="17" t="s">
        <v>10</v>
      </c>
      <c r="R70" s="18">
        <f t="shared" si="6"/>
        <v>18</v>
      </c>
      <c r="S70" s="44">
        <f t="shared" si="3"/>
        <v>65.5</v>
      </c>
    </row>
    <row r="71" spans="1:19" ht="14.5" x14ac:dyDescent="0.35">
      <c r="A71" s="14">
        <v>9</v>
      </c>
      <c r="B71" s="14">
        <v>13520023</v>
      </c>
      <c r="C71" s="13" t="s">
        <v>108</v>
      </c>
      <c r="D71" s="15" t="s">
        <v>3</v>
      </c>
      <c r="E71" s="17">
        <v>3</v>
      </c>
      <c r="F71" s="17">
        <v>3</v>
      </c>
      <c r="G71" s="17">
        <v>12</v>
      </c>
      <c r="H71" s="44">
        <f t="shared" si="0"/>
        <v>18</v>
      </c>
      <c r="I71" s="17">
        <v>10</v>
      </c>
      <c r="J71" s="17">
        <v>5</v>
      </c>
      <c r="K71" s="17">
        <v>0</v>
      </c>
      <c r="L71" s="17">
        <v>11.5</v>
      </c>
      <c r="M71" s="18">
        <f t="shared" si="1"/>
        <v>26.5</v>
      </c>
      <c r="N71" s="17">
        <v>6</v>
      </c>
      <c r="O71" s="17">
        <v>8</v>
      </c>
      <c r="P71" s="17">
        <v>2</v>
      </c>
      <c r="Q71" s="17" t="s">
        <v>13</v>
      </c>
      <c r="R71" s="18">
        <f t="shared" si="6"/>
        <v>16</v>
      </c>
      <c r="S71" s="44">
        <f t="shared" si="3"/>
        <v>60.5</v>
      </c>
    </row>
    <row r="72" spans="1:19" ht="14.5" x14ac:dyDescent="0.35">
      <c r="A72" s="14">
        <v>10</v>
      </c>
      <c r="B72" s="14">
        <v>13520026</v>
      </c>
      <c r="C72" s="13" t="s">
        <v>109</v>
      </c>
      <c r="D72" s="15" t="s">
        <v>3</v>
      </c>
      <c r="E72" s="17">
        <v>3</v>
      </c>
      <c r="F72" s="17">
        <v>6</v>
      </c>
      <c r="G72" s="17">
        <v>16</v>
      </c>
      <c r="H72" s="44">
        <f t="shared" si="0"/>
        <v>25</v>
      </c>
      <c r="I72" s="17">
        <v>6</v>
      </c>
      <c r="J72" s="17">
        <v>4</v>
      </c>
      <c r="K72" s="17">
        <v>0</v>
      </c>
      <c r="L72" s="17">
        <v>5.5</v>
      </c>
      <c r="M72" s="18">
        <f t="shared" si="1"/>
        <v>15.5</v>
      </c>
      <c r="N72" s="17">
        <v>5</v>
      </c>
      <c r="O72" s="17">
        <v>6</v>
      </c>
      <c r="P72" s="17">
        <v>2</v>
      </c>
      <c r="Q72" s="17" t="s">
        <v>13</v>
      </c>
      <c r="R72" s="18">
        <f t="shared" si="6"/>
        <v>13</v>
      </c>
      <c r="S72" s="44">
        <f t="shared" si="3"/>
        <v>53.5</v>
      </c>
    </row>
    <row r="73" spans="1:19" ht="14.5" x14ac:dyDescent="0.35">
      <c r="A73" s="14">
        <v>11</v>
      </c>
      <c r="B73" s="14">
        <v>13520029</v>
      </c>
      <c r="C73" s="13" t="s">
        <v>110</v>
      </c>
      <c r="D73" s="15" t="s">
        <v>3</v>
      </c>
      <c r="E73" s="17">
        <v>4</v>
      </c>
      <c r="F73" s="17">
        <v>6</v>
      </c>
      <c r="G73" s="17">
        <v>19</v>
      </c>
      <c r="H73" s="44">
        <f t="shared" si="0"/>
        <v>29</v>
      </c>
      <c r="I73" s="17">
        <v>8</v>
      </c>
      <c r="J73" s="17">
        <v>5</v>
      </c>
      <c r="K73" s="17">
        <v>4</v>
      </c>
      <c r="L73" s="17">
        <v>14</v>
      </c>
      <c r="M73" s="18">
        <f t="shared" si="1"/>
        <v>31</v>
      </c>
      <c r="N73" s="17">
        <v>19</v>
      </c>
      <c r="O73" s="17">
        <v>14</v>
      </c>
      <c r="P73" s="17">
        <v>2</v>
      </c>
      <c r="Q73" s="17" t="s">
        <v>13</v>
      </c>
      <c r="R73" s="18">
        <f t="shared" si="6"/>
        <v>35</v>
      </c>
      <c r="S73" s="44">
        <f t="shared" si="3"/>
        <v>95</v>
      </c>
    </row>
    <row r="74" spans="1:19" ht="14.5" x14ac:dyDescent="0.35">
      <c r="A74" s="14">
        <v>12</v>
      </c>
      <c r="B74" s="14">
        <v>13520032</v>
      </c>
      <c r="C74" s="13" t="s">
        <v>111</v>
      </c>
      <c r="D74" s="15" t="s">
        <v>3</v>
      </c>
      <c r="E74" s="17">
        <v>5</v>
      </c>
      <c r="F74" s="17">
        <v>0</v>
      </c>
      <c r="G74" s="17">
        <v>4</v>
      </c>
      <c r="H74" s="44">
        <f t="shared" si="0"/>
        <v>9</v>
      </c>
      <c r="I74" s="17">
        <v>6</v>
      </c>
      <c r="J74" s="17">
        <v>4</v>
      </c>
      <c r="K74" s="17">
        <v>0</v>
      </c>
      <c r="L74" s="17">
        <v>10.5</v>
      </c>
      <c r="M74" s="18">
        <f t="shared" si="1"/>
        <v>20.5</v>
      </c>
      <c r="N74" s="17">
        <v>19</v>
      </c>
      <c r="O74" s="17">
        <v>8</v>
      </c>
      <c r="P74" s="17">
        <v>2</v>
      </c>
      <c r="Q74" s="17" t="s">
        <v>11</v>
      </c>
      <c r="R74" s="18">
        <f t="shared" si="6"/>
        <v>29</v>
      </c>
      <c r="S74" s="44">
        <f t="shared" si="3"/>
        <v>58.5</v>
      </c>
    </row>
    <row r="75" spans="1:19" ht="14.5" x14ac:dyDescent="0.35">
      <c r="A75" s="14">
        <v>13</v>
      </c>
      <c r="B75" s="14">
        <v>13520035</v>
      </c>
      <c r="C75" s="13" t="s">
        <v>112</v>
      </c>
      <c r="D75" s="15" t="s">
        <v>3</v>
      </c>
      <c r="E75" s="17">
        <v>4</v>
      </c>
      <c r="F75" s="17">
        <v>6</v>
      </c>
      <c r="G75" s="17">
        <v>15</v>
      </c>
      <c r="H75" s="44">
        <f t="shared" si="0"/>
        <v>25</v>
      </c>
      <c r="I75" s="17">
        <v>9</v>
      </c>
      <c r="J75" s="17">
        <v>2.5</v>
      </c>
      <c r="K75" s="17">
        <v>0</v>
      </c>
      <c r="L75" s="17">
        <v>12</v>
      </c>
      <c r="M75" s="18">
        <f t="shared" si="1"/>
        <v>23.5</v>
      </c>
      <c r="N75" s="17">
        <v>9</v>
      </c>
      <c r="O75" s="17">
        <v>10</v>
      </c>
      <c r="P75" s="17">
        <v>2</v>
      </c>
      <c r="Q75" s="17" t="s">
        <v>10</v>
      </c>
      <c r="R75" s="18">
        <f t="shared" si="6"/>
        <v>21</v>
      </c>
      <c r="S75" s="44">
        <f t="shared" si="3"/>
        <v>69.5</v>
      </c>
    </row>
    <row r="76" spans="1:19" ht="14.5" x14ac:dyDescent="0.35">
      <c r="A76" s="14">
        <v>14</v>
      </c>
      <c r="B76" s="14">
        <v>13520038</v>
      </c>
      <c r="C76" s="13" t="s">
        <v>113</v>
      </c>
      <c r="D76" s="15" t="s">
        <v>3</v>
      </c>
      <c r="E76" s="17">
        <v>3</v>
      </c>
      <c r="F76" s="17">
        <v>6</v>
      </c>
      <c r="G76" s="17">
        <v>15</v>
      </c>
      <c r="H76" s="44">
        <f t="shared" si="0"/>
        <v>24</v>
      </c>
      <c r="I76" s="17">
        <v>8</v>
      </c>
      <c r="J76" s="17">
        <v>1</v>
      </c>
      <c r="K76" s="17">
        <v>1</v>
      </c>
      <c r="L76" s="17">
        <v>4</v>
      </c>
      <c r="M76" s="18">
        <f t="shared" si="1"/>
        <v>14</v>
      </c>
      <c r="N76" s="17">
        <v>5</v>
      </c>
      <c r="O76" s="17">
        <v>6</v>
      </c>
      <c r="P76" s="17">
        <v>2</v>
      </c>
      <c r="Q76" s="17" t="s">
        <v>10</v>
      </c>
      <c r="R76" s="18">
        <f t="shared" si="6"/>
        <v>13</v>
      </c>
      <c r="S76" s="44">
        <f t="shared" si="3"/>
        <v>51</v>
      </c>
    </row>
    <row r="77" spans="1:19" ht="14.5" x14ac:dyDescent="0.35">
      <c r="A77" s="14">
        <v>15</v>
      </c>
      <c r="B77" s="14">
        <v>13520041</v>
      </c>
      <c r="C77" s="13" t="s">
        <v>114</v>
      </c>
      <c r="D77" s="15" t="s">
        <v>3</v>
      </c>
      <c r="E77" s="17">
        <v>2</v>
      </c>
      <c r="F77" s="17">
        <v>3</v>
      </c>
      <c r="G77" s="17">
        <v>19</v>
      </c>
      <c r="H77" s="44">
        <f t="shared" si="0"/>
        <v>24</v>
      </c>
      <c r="I77" s="17">
        <v>6.5</v>
      </c>
      <c r="J77" s="17">
        <v>6</v>
      </c>
      <c r="K77" s="17">
        <v>0</v>
      </c>
      <c r="L77" s="17">
        <v>9</v>
      </c>
      <c r="M77" s="18">
        <f t="shared" si="1"/>
        <v>21.5</v>
      </c>
      <c r="N77" s="17">
        <v>9</v>
      </c>
      <c r="O77" s="17">
        <v>6</v>
      </c>
      <c r="P77" s="17">
        <v>2</v>
      </c>
      <c r="Q77" s="17" t="s">
        <v>13</v>
      </c>
      <c r="R77" s="18">
        <f t="shared" si="6"/>
        <v>17</v>
      </c>
      <c r="S77" s="44">
        <f t="shared" si="3"/>
        <v>62.5</v>
      </c>
    </row>
    <row r="78" spans="1:19" ht="14.5" x14ac:dyDescent="0.35">
      <c r="A78" s="14">
        <v>16</v>
      </c>
      <c r="B78" s="14">
        <v>13520044</v>
      </c>
      <c r="C78" s="13" t="s">
        <v>115</v>
      </c>
      <c r="D78" s="15" t="s">
        <v>3</v>
      </c>
      <c r="E78" s="17">
        <v>2</v>
      </c>
      <c r="F78" s="17">
        <v>0</v>
      </c>
      <c r="G78" s="17">
        <v>0</v>
      </c>
      <c r="H78" s="44">
        <f t="shared" si="0"/>
        <v>2</v>
      </c>
      <c r="I78" s="17">
        <v>7</v>
      </c>
      <c r="J78" s="17">
        <v>5</v>
      </c>
      <c r="K78" s="17">
        <v>3</v>
      </c>
      <c r="L78" s="17">
        <v>14</v>
      </c>
      <c r="M78" s="18">
        <f t="shared" si="1"/>
        <v>29</v>
      </c>
      <c r="N78" s="17">
        <v>19</v>
      </c>
      <c r="O78" s="17">
        <v>8</v>
      </c>
      <c r="P78" s="17">
        <v>2</v>
      </c>
      <c r="Q78" s="17" t="s">
        <v>13</v>
      </c>
      <c r="R78" s="18">
        <f t="shared" si="6"/>
        <v>29</v>
      </c>
      <c r="S78" s="44">
        <f t="shared" si="3"/>
        <v>60</v>
      </c>
    </row>
    <row r="79" spans="1:19" ht="14.5" x14ac:dyDescent="0.35">
      <c r="A79" s="14">
        <v>17</v>
      </c>
      <c r="B79" s="14">
        <v>13520047</v>
      </c>
      <c r="C79" s="13" t="s">
        <v>116</v>
      </c>
      <c r="D79" s="15" t="s">
        <v>3</v>
      </c>
      <c r="E79" s="17">
        <v>4</v>
      </c>
      <c r="F79" s="17">
        <v>3</v>
      </c>
      <c r="G79" s="17">
        <v>7</v>
      </c>
      <c r="H79" s="44">
        <f t="shared" si="0"/>
        <v>14</v>
      </c>
      <c r="I79" s="17">
        <v>3.5</v>
      </c>
      <c r="J79" s="17">
        <v>6</v>
      </c>
      <c r="K79" s="17">
        <v>0</v>
      </c>
      <c r="L79" s="17">
        <v>8</v>
      </c>
      <c r="M79" s="18">
        <f t="shared" si="1"/>
        <v>17.5</v>
      </c>
      <c r="N79" s="17">
        <v>9</v>
      </c>
      <c r="O79" s="17">
        <v>6</v>
      </c>
      <c r="P79" s="17">
        <v>2</v>
      </c>
      <c r="Q79" s="17" t="s">
        <v>11</v>
      </c>
      <c r="R79" s="18">
        <f t="shared" si="6"/>
        <v>17</v>
      </c>
      <c r="S79" s="44">
        <f t="shared" si="3"/>
        <v>48.5</v>
      </c>
    </row>
    <row r="80" spans="1:19" ht="14.5" x14ac:dyDescent="0.35">
      <c r="A80" s="14">
        <v>18</v>
      </c>
      <c r="B80" s="14">
        <v>13520050</v>
      </c>
      <c r="C80" s="13" t="s">
        <v>117</v>
      </c>
      <c r="D80" s="15" t="s">
        <v>3</v>
      </c>
      <c r="E80" s="17">
        <v>2</v>
      </c>
      <c r="F80" s="17">
        <v>3</v>
      </c>
      <c r="G80" s="17">
        <v>14</v>
      </c>
      <c r="H80" s="44">
        <f t="shared" si="0"/>
        <v>19</v>
      </c>
      <c r="I80" s="17">
        <v>9</v>
      </c>
      <c r="J80" s="17">
        <v>5</v>
      </c>
      <c r="K80" s="17">
        <v>0</v>
      </c>
      <c r="L80" s="17">
        <v>13</v>
      </c>
      <c r="M80" s="18">
        <f t="shared" si="1"/>
        <v>27</v>
      </c>
      <c r="N80" s="17">
        <v>19</v>
      </c>
      <c r="O80" s="17">
        <v>10</v>
      </c>
      <c r="P80" s="17">
        <v>2</v>
      </c>
      <c r="Q80" s="18"/>
      <c r="R80" s="18">
        <f>SUM(N80:P80)</f>
        <v>31</v>
      </c>
      <c r="S80" s="44">
        <f t="shared" si="3"/>
        <v>77</v>
      </c>
    </row>
    <row r="81" spans="1:19" ht="14.5" x14ac:dyDescent="0.35">
      <c r="A81" s="14">
        <v>19</v>
      </c>
      <c r="B81" s="14">
        <v>13520053</v>
      </c>
      <c r="C81" s="13" t="s">
        <v>118</v>
      </c>
      <c r="D81" s="15" t="s">
        <v>3</v>
      </c>
      <c r="E81" s="17">
        <v>2</v>
      </c>
      <c r="F81" s="17">
        <v>3</v>
      </c>
      <c r="G81" s="17">
        <v>12</v>
      </c>
      <c r="H81" s="44">
        <f t="shared" si="0"/>
        <v>17</v>
      </c>
      <c r="I81" s="17">
        <v>1</v>
      </c>
      <c r="J81" s="17">
        <v>1</v>
      </c>
      <c r="K81" s="17">
        <v>0</v>
      </c>
      <c r="L81" s="17">
        <v>9</v>
      </c>
      <c r="M81" s="18">
        <f t="shared" si="1"/>
        <v>11</v>
      </c>
      <c r="N81" s="17">
        <v>6</v>
      </c>
      <c r="O81" s="17">
        <v>8</v>
      </c>
      <c r="P81" s="17">
        <v>2</v>
      </c>
      <c r="Q81" s="17" t="s">
        <v>10</v>
      </c>
      <c r="R81" s="18">
        <f t="shared" ref="R81:R95" si="7">SUM(N81:Q81)</f>
        <v>16</v>
      </c>
      <c r="S81" s="44">
        <f t="shared" si="3"/>
        <v>44</v>
      </c>
    </row>
    <row r="82" spans="1:19" ht="14.5" x14ac:dyDescent="0.35">
      <c r="A82" s="14">
        <v>20</v>
      </c>
      <c r="B82" s="14">
        <v>13520056</v>
      </c>
      <c r="C82" s="13" t="s">
        <v>119</v>
      </c>
      <c r="D82" s="15" t="s">
        <v>3</v>
      </c>
      <c r="E82" s="17">
        <v>4</v>
      </c>
      <c r="F82" s="17">
        <v>6</v>
      </c>
      <c r="G82" s="17">
        <v>17.5</v>
      </c>
      <c r="H82" s="44">
        <f t="shared" si="0"/>
        <v>27.5</v>
      </c>
      <c r="I82" s="17">
        <v>10</v>
      </c>
      <c r="J82" s="17">
        <v>3.5</v>
      </c>
      <c r="K82" s="17">
        <v>1</v>
      </c>
      <c r="L82" s="17">
        <v>13.5</v>
      </c>
      <c r="M82" s="18">
        <f t="shared" si="1"/>
        <v>28</v>
      </c>
      <c r="N82" s="17">
        <v>4</v>
      </c>
      <c r="O82" s="17">
        <v>14</v>
      </c>
      <c r="P82" s="17">
        <v>2</v>
      </c>
      <c r="Q82" s="17" t="s">
        <v>13</v>
      </c>
      <c r="R82" s="18">
        <f t="shared" si="7"/>
        <v>20</v>
      </c>
      <c r="S82" s="44">
        <f t="shared" si="3"/>
        <v>75.5</v>
      </c>
    </row>
    <row r="83" spans="1:19" ht="14.5" x14ac:dyDescent="0.35">
      <c r="A83" s="14">
        <v>21</v>
      </c>
      <c r="B83" s="14">
        <v>13520059</v>
      </c>
      <c r="C83" s="13" t="s">
        <v>120</v>
      </c>
      <c r="D83" s="15" t="s">
        <v>3</v>
      </c>
      <c r="E83" s="17">
        <v>5</v>
      </c>
      <c r="F83" s="17">
        <v>6</v>
      </c>
      <c r="G83" s="17">
        <v>10.5</v>
      </c>
      <c r="H83" s="44">
        <f t="shared" si="0"/>
        <v>21.5</v>
      </c>
      <c r="I83" s="17">
        <v>7</v>
      </c>
      <c r="J83" s="17">
        <v>4.5</v>
      </c>
      <c r="K83" s="17">
        <v>2</v>
      </c>
      <c r="L83" s="17">
        <v>11</v>
      </c>
      <c r="M83" s="18">
        <f t="shared" si="1"/>
        <v>24.5</v>
      </c>
      <c r="N83" s="17">
        <v>16</v>
      </c>
      <c r="O83" s="17">
        <v>8</v>
      </c>
      <c r="P83" s="17">
        <v>2</v>
      </c>
      <c r="Q83" s="17" t="s">
        <v>11</v>
      </c>
      <c r="R83" s="18">
        <f t="shared" si="7"/>
        <v>26</v>
      </c>
      <c r="S83" s="44">
        <f t="shared" si="3"/>
        <v>72</v>
      </c>
    </row>
    <row r="84" spans="1:19" ht="14.5" x14ac:dyDescent="0.35">
      <c r="A84" s="14">
        <v>22</v>
      </c>
      <c r="B84" s="14">
        <v>13520062</v>
      </c>
      <c r="C84" s="13" t="s">
        <v>121</v>
      </c>
      <c r="D84" s="15" t="s">
        <v>3</v>
      </c>
      <c r="E84" s="17">
        <v>5</v>
      </c>
      <c r="F84" s="17">
        <v>6</v>
      </c>
      <c r="G84" s="17">
        <v>17.5</v>
      </c>
      <c r="H84" s="44">
        <f t="shared" si="0"/>
        <v>28.5</v>
      </c>
      <c r="I84" s="17">
        <v>3</v>
      </c>
      <c r="J84" s="17">
        <v>2.5</v>
      </c>
      <c r="K84" s="17">
        <v>0</v>
      </c>
      <c r="L84" s="17">
        <v>12</v>
      </c>
      <c r="M84" s="18">
        <f t="shared" si="1"/>
        <v>17.5</v>
      </c>
      <c r="N84" s="17">
        <v>12</v>
      </c>
      <c r="O84" s="17">
        <v>8</v>
      </c>
      <c r="P84" s="17">
        <v>2</v>
      </c>
      <c r="Q84" s="17" t="s">
        <v>13</v>
      </c>
      <c r="R84" s="18">
        <f t="shared" si="7"/>
        <v>22</v>
      </c>
      <c r="S84" s="44">
        <f t="shared" si="3"/>
        <v>68</v>
      </c>
    </row>
    <row r="85" spans="1:19" ht="14.5" x14ac:dyDescent="0.35">
      <c r="A85" s="14">
        <v>23</v>
      </c>
      <c r="B85" s="14">
        <v>13520065</v>
      </c>
      <c r="C85" s="13" t="s">
        <v>122</v>
      </c>
      <c r="D85" s="15" t="s">
        <v>3</v>
      </c>
      <c r="E85" s="17">
        <v>5</v>
      </c>
      <c r="F85" s="17">
        <v>6</v>
      </c>
      <c r="G85" s="17">
        <v>16</v>
      </c>
      <c r="H85" s="44">
        <f t="shared" si="0"/>
        <v>27</v>
      </c>
      <c r="I85" s="17">
        <v>6</v>
      </c>
      <c r="J85" s="17">
        <v>6</v>
      </c>
      <c r="K85" s="17">
        <v>2</v>
      </c>
      <c r="L85" s="17">
        <v>7</v>
      </c>
      <c r="M85" s="18">
        <f t="shared" si="1"/>
        <v>21</v>
      </c>
      <c r="N85" s="17">
        <v>21</v>
      </c>
      <c r="O85" s="17">
        <v>12</v>
      </c>
      <c r="P85" s="17">
        <v>2</v>
      </c>
      <c r="Q85" s="17" t="s">
        <v>13</v>
      </c>
      <c r="R85" s="18">
        <f t="shared" si="7"/>
        <v>35</v>
      </c>
      <c r="S85" s="44">
        <f t="shared" si="3"/>
        <v>83</v>
      </c>
    </row>
    <row r="86" spans="1:19" ht="14.5" x14ac:dyDescent="0.35">
      <c r="A86" s="14">
        <v>24</v>
      </c>
      <c r="B86" s="14">
        <v>13520068</v>
      </c>
      <c r="C86" s="13" t="s">
        <v>123</v>
      </c>
      <c r="D86" s="15" t="s">
        <v>3</v>
      </c>
      <c r="E86" s="17">
        <v>3</v>
      </c>
      <c r="F86" s="17">
        <v>1</v>
      </c>
      <c r="G86" s="17">
        <v>17.5</v>
      </c>
      <c r="H86" s="44">
        <f t="shared" si="0"/>
        <v>21.5</v>
      </c>
      <c r="I86" s="17">
        <v>8.5</v>
      </c>
      <c r="J86" s="17">
        <v>3</v>
      </c>
      <c r="K86" s="17">
        <v>0</v>
      </c>
      <c r="L86" s="17">
        <v>10</v>
      </c>
      <c r="M86" s="18">
        <f t="shared" si="1"/>
        <v>21.5</v>
      </c>
      <c r="N86" s="17">
        <v>13</v>
      </c>
      <c r="O86" s="17">
        <v>6</v>
      </c>
      <c r="P86" s="17">
        <v>2</v>
      </c>
      <c r="Q86" s="17" t="s">
        <v>61</v>
      </c>
      <c r="R86" s="18">
        <f t="shared" si="7"/>
        <v>21</v>
      </c>
      <c r="S86" s="44">
        <f t="shared" si="3"/>
        <v>64</v>
      </c>
    </row>
    <row r="87" spans="1:19" ht="14.5" x14ac:dyDescent="0.35">
      <c r="A87" s="14">
        <v>25</v>
      </c>
      <c r="B87" s="14">
        <v>13520071</v>
      </c>
      <c r="C87" s="13" t="s">
        <v>124</v>
      </c>
      <c r="D87" s="15" t="s">
        <v>3</v>
      </c>
      <c r="E87" s="17">
        <v>5</v>
      </c>
      <c r="F87" s="17">
        <v>6</v>
      </c>
      <c r="G87" s="17">
        <v>19</v>
      </c>
      <c r="H87" s="44">
        <f t="shared" si="0"/>
        <v>30</v>
      </c>
      <c r="I87" s="17">
        <v>8</v>
      </c>
      <c r="J87" s="17">
        <v>6</v>
      </c>
      <c r="K87" s="17">
        <v>0</v>
      </c>
      <c r="L87" s="17">
        <v>13</v>
      </c>
      <c r="M87" s="18">
        <f t="shared" si="1"/>
        <v>27</v>
      </c>
      <c r="N87" s="17">
        <v>21</v>
      </c>
      <c r="O87" s="17">
        <v>10</v>
      </c>
      <c r="P87" s="17">
        <v>2</v>
      </c>
      <c r="Q87" s="17" t="s">
        <v>11</v>
      </c>
      <c r="R87" s="18">
        <f t="shared" si="7"/>
        <v>33</v>
      </c>
      <c r="S87" s="44">
        <f t="shared" si="3"/>
        <v>90</v>
      </c>
    </row>
    <row r="88" spans="1:19" ht="14.5" x14ac:dyDescent="0.35">
      <c r="A88" s="14">
        <v>26</v>
      </c>
      <c r="B88" s="14">
        <v>13520074</v>
      </c>
      <c r="C88" s="13" t="s">
        <v>125</v>
      </c>
      <c r="D88" s="15" t="s">
        <v>3</v>
      </c>
      <c r="E88" s="17">
        <v>4</v>
      </c>
      <c r="F88" s="17">
        <v>6</v>
      </c>
      <c r="G88" s="17">
        <v>7</v>
      </c>
      <c r="H88" s="44">
        <f t="shared" si="0"/>
        <v>17</v>
      </c>
      <c r="I88" s="17">
        <v>9</v>
      </c>
      <c r="J88" s="17">
        <v>4</v>
      </c>
      <c r="K88" s="17">
        <v>1</v>
      </c>
      <c r="L88" s="17">
        <v>13</v>
      </c>
      <c r="M88" s="18">
        <f t="shared" si="1"/>
        <v>27</v>
      </c>
      <c r="N88" s="17">
        <v>12</v>
      </c>
      <c r="O88" s="17">
        <v>8</v>
      </c>
      <c r="P88" s="17">
        <v>2</v>
      </c>
      <c r="Q88" s="17" t="s">
        <v>13</v>
      </c>
      <c r="R88" s="18">
        <f t="shared" si="7"/>
        <v>22</v>
      </c>
      <c r="S88" s="44">
        <f t="shared" si="3"/>
        <v>66</v>
      </c>
    </row>
    <row r="89" spans="1:19" ht="14.5" x14ac:dyDescent="0.35">
      <c r="A89" s="14">
        <v>27</v>
      </c>
      <c r="B89" s="14">
        <v>13520077</v>
      </c>
      <c r="C89" s="13" t="s">
        <v>126</v>
      </c>
      <c r="D89" s="15" t="s">
        <v>3</v>
      </c>
      <c r="E89" s="17">
        <v>4</v>
      </c>
      <c r="F89" s="17">
        <v>6</v>
      </c>
      <c r="G89" s="17">
        <v>12</v>
      </c>
      <c r="H89" s="44">
        <f t="shared" si="0"/>
        <v>22</v>
      </c>
      <c r="I89" s="17">
        <v>2</v>
      </c>
      <c r="J89" s="17">
        <v>0</v>
      </c>
      <c r="K89" s="17">
        <v>0</v>
      </c>
      <c r="L89" s="17">
        <v>12</v>
      </c>
      <c r="M89" s="18">
        <f t="shared" si="1"/>
        <v>14</v>
      </c>
      <c r="N89" s="17">
        <v>9</v>
      </c>
      <c r="O89" s="17">
        <v>12</v>
      </c>
      <c r="P89" s="17">
        <v>2</v>
      </c>
      <c r="Q89" s="17" t="s">
        <v>13</v>
      </c>
      <c r="R89" s="18">
        <f t="shared" si="7"/>
        <v>23</v>
      </c>
      <c r="S89" s="44">
        <f t="shared" si="3"/>
        <v>59</v>
      </c>
    </row>
    <row r="90" spans="1:19" ht="14.5" x14ac:dyDescent="0.35">
      <c r="A90" s="14">
        <v>28</v>
      </c>
      <c r="B90" s="14">
        <v>13520080</v>
      </c>
      <c r="C90" s="13" t="s">
        <v>127</v>
      </c>
      <c r="D90" s="15" t="s">
        <v>3</v>
      </c>
      <c r="E90" s="17">
        <v>4</v>
      </c>
      <c r="F90" s="17">
        <v>0</v>
      </c>
      <c r="G90" s="17">
        <v>14.5</v>
      </c>
      <c r="H90" s="44">
        <f t="shared" si="0"/>
        <v>18.5</v>
      </c>
      <c r="I90" s="17">
        <v>3</v>
      </c>
      <c r="J90" s="17">
        <v>6</v>
      </c>
      <c r="K90" s="17">
        <v>1</v>
      </c>
      <c r="L90" s="17">
        <v>8.5</v>
      </c>
      <c r="M90" s="18">
        <f t="shared" si="1"/>
        <v>18.5</v>
      </c>
      <c r="N90" s="17">
        <v>9</v>
      </c>
      <c r="O90" s="17">
        <v>8</v>
      </c>
      <c r="P90" s="17">
        <v>2</v>
      </c>
      <c r="Q90" s="17" t="s">
        <v>10</v>
      </c>
      <c r="R90" s="18">
        <f t="shared" si="7"/>
        <v>19</v>
      </c>
      <c r="S90" s="44">
        <f t="shared" si="3"/>
        <v>56</v>
      </c>
    </row>
    <row r="91" spans="1:19" ht="14.5" x14ac:dyDescent="0.35">
      <c r="A91" s="14">
        <v>29</v>
      </c>
      <c r="B91" s="14">
        <v>13520083</v>
      </c>
      <c r="C91" s="13" t="s">
        <v>128</v>
      </c>
      <c r="D91" s="15" t="s">
        <v>3</v>
      </c>
      <c r="E91" s="17">
        <v>3</v>
      </c>
      <c r="F91" s="17">
        <v>6</v>
      </c>
      <c r="G91" s="17">
        <v>0</v>
      </c>
      <c r="H91" s="44">
        <f t="shared" si="0"/>
        <v>9</v>
      </c>
      <c r="I91" s="17">
        <v>1</v>
      </c>
      <c r="J91" s="17">
        <v>4</v>
      </c>
      <c r="K91" s="17">
        <v>0</v>
      </c>
      <c r="L91" s="17">
        <v>4</v>
      </c>
      <c r="M91" s="18">
        <f t="shared" si="1"/>
        <v>9</v>
      </c>
      <c r="N91" s="17">
        <v>15</v>
      </c>
      <c r="O91" s="17">
        <v>12</v>
      </c>
      <c r="P91" s="17">
        <v>2</v>
      </c>
      <c r="Q91" s="17" t="s">
        <v>10</v>
      </c>
      <c r="R91" s="18">
        <f t="shared" si="7"/>
        <v>29</v>
      </c>
      <c r="S91" s="44">
        <f t="shared" si="3"/>
        <v>47</v>
      </c>
    </row>
    <row r="92" spans="1:19" ht="14.5" x14ac:dyDescent="0.35">
      <c r="A92" s="14">
        <v>30</v>
      </c>
      <c r="B92" s="14">
        <v>13520086</v>
      </c>
      <c r="C92" s="13" t="s">
        <v>129</v>
      </c>
      <c r="D92" s="15" t="s">
        <v>3</v>
      </c>
      <c r="E92" s="17">
        <v>3</v>
      </c>
      <c r="F92" s="17">
        <v>3</v>
      </c>
      <c r="G92" s="17">
        <v>19</v>
      </c>
      <c r="H92" s="44">
        <f t="shared" si="0"/>
        <v>25</v>
      </c>
      <c r="I92" s="17">
        <v>9</v>
      </c>
      <c r="J92" s="17">
        <v>6</v>
      </c>
      <c r="K92" s="17">
        <v>1</v>
      </c>
      <c r="L92" s="17">
        <v>12</v>
      </c>
      <c r="M92" s="18">
        <f t="shared" si="1"/>
        <v>28</v>
      </c>
      <c r="N92" s="17">
        <v>15</v>
      </c>
      <c r="O92" s="17">
        <v>12</v>
      </c>
      <c r="P92" s="17">
        <v>2</v>
      </c>
      <c r="Q92" s="17" t="s">
        <v>11</v>
      </c>
      <c r="R92" s="18">
        <f t="shared" si="7"/>
        <v>29</v>
      </c>
      <c r="S92" s="44">
        <f t="shared" si="3"/>
        <v>82</v>
      </c>
    </row>
    <row r="93" spans="1:19" ht="14.5" x14ac:dyDescent="0.35">
      <c r="A93" s="14">
        <v>31</v>
      </c>
      <c r="B93" s="14">
        <v>13520089</v>
      </c>
      <c r="C93" s="13" t="s">
        <v>130</v>
      </c>
      <c r="D93" s="15" t="s">
        <v>3</v>
      </c>
      <c r="E93" s="17">
        <v>4</v>
      </c>
      <c r="F93" s="17">
        <v>6</v>
      </c>
      <c r="G93" s="17">
        <v>15</v>
      </c>
      <c r="H93" s="44">
        <f t="shared" si="0"/>
        <v>25</v>
      </c>
      <c r="I93" s="17">
        <v>7</v>
      </c>
      <c r="J93" s="17">
        <v>3.5</v>
      </c>
      <c r="K93" s="17">
        <v>0</v>
      </c>
      <c r="L93" s="17">
        <v>11</v>
      </c>
      <c r="M93" s="18">
        <f t="shared" si="1"/>
        <v>21.5</v>
      </c>
      <c r="N93" s="17">
        <v>9</v>
      </c>
      <c r="O93" s="17">
        <v>6</v>
      </c>
      <c r="P93" s="17">
        <v>2</v>
      </c>
      <c r="Q93" s="17" t="s">
        <v>10</v>
      </c>
      <c r="R93" s="18">
        <f t="shared" si="7"/>
        <v>17</v>
      </c>
      <c r="S93" s="44">
        <f t="shared" si="3"/>
        <v>63.5</v>
      </c>
    </row>
    <row r="94" spans="1:19" ht="14.5" x14ac:dyDescent="0.35">
      <c r="A94" s="14">
        <v>32</v>
      </c>
      <c r="B94" s="14">
        <v>13520092</v>
      </c>
      <c r="C94" s="13" t="s">
        <v>131</v>
      </c>
      <c r="D94" s="15" t="s">
        <v>3</v>
      </c>
      <c r="E94" s="17">
        <v>3</v>
      </c>
      <c r="F94" s="17">
        <v>5</v>
      </c>
      <c r="G94" s="17">
        <v>12</v>
      </c>
      <c r="H94" s="44">
        <f t="shared" si="0"/>
        <v>20</v>
      </c>
      <c r="I94" s="17">
        <v>8</v>
      </c>
      <c r="J94" s="17">
        <v>3</v>
      </c>
      <c r="K94" s="17">
        <v>0</v>
      </c>
      <c r="L94" s="17">
        <v>11</v>
      </c>
      <c r="M94" s="18">
        <f t="shared" si="1"/>
        <v>22</v>
      </c>
      <c r="N94" s="17">
        <v>9</v>
      </c>
      <c r="O94" s="17">
        <v>8</v>
      </c>
      <c r="P94" s="17">
        <v>2</v>
      </c>
      <c r="Q94" s="17" t="s">
        <v>11</v>
      </c>
      <c r="R94" s="18">
        <f t="shared" si="7"/>
        <v>19</v>
      </c>
      <c r="S94" s="44">
        <f t="shared" si="3"/>
        <v>61</v>
      </c>
    </row>
    <row r="95" spans="1:19" ht="14.5" x14ac:dyDescent="0.35">
      <c r="A95" s="14">
        <v>33</v>
      </c>
      <c r="B95" s="14">
        <v>13520095</v>
      </c>
      <c r="C95" s="13" t="s">
        <v>132</v>
      </c>
      <c r="D95" s="15" t="s">
        <v>3</v>
      </c>
      <c r="E95" s="17">
        <v>3</v>
      </c>
      <c r="F95" s="17">
        <v>6</v>
      </c>
      <c r="G95" s="17">
        <v>19</v>
      </c>
      <c r="H95" s="44">
        <f t="shared" si="0"/>
        <v>28</v>
      </c>
      <c r="I95" s="17">
        <v>9</v>
      </c>
      <c r="J95" s="17">
        <v>6</v>
      </c>
      <c r="K95" s="17">
        <v>4</v>
      </c>
      <c r="L95" s="17">
        <v>10</v>
      </c>
      <c r="M95" s="18">
        <f t="shared" si="1"/>
        <v>29</v>
      </c>
      <c r="N95" s="17">
        <v>14</v>
      </c>
      <c r="O95" s="17">
        <v>10</v>
      </c>
      <c r="P95" s="17">
        <v>2</v>
      </c>
      <c r="Q95" s="17" t="s">
        <v>133</v>
      </c>
      <c r="R95" s="18">
        <f t="shared" si="7"/>
        <v>26</v>
      </c>
      <c r="S95" s="44">
        <f t="shared" si="3"/>
        <v>83</v>
      </c>
    </row>
    <row r="96" spans="1:19" ht="14.5" x14ac:dyDescent="0.35">
      <c r="A96" s="14">
        <v>34</v>
      </c>
      <c r="B96" s="14">
        <v>13520098</v>
      </c>
      <c r="C96" s="13" t="s">
        <v>134</v>
      </c>
      <c r="D96" s="15" t="s">
        <v>3</v>
      </c>
      <c r="E96" s="17">
        <v>4</v>
      </c>
      <c r="F96" s="17">
        <v>4</v>
      </c>
      <c r="G96" s="17">
        <v>8.5</v>
      </c>
      <c r="H96" s="44">
        <f t="shared" si="0"/>
        <v>16.5</v>
      </c>
      <c r="I96" s="17">
        <v>4</v>
      </c>
      <c r="J96" s="17">
        <v>1</v>
      </c>
      <c r="K96" s="17">
        <v>0</v>
      </c>
      <c r="L96" s="17">
        <v>9</v>
      </c>
      <c r="M96" s="18">
        <f t="shared" si="1"/>
        <v>14</v>
      </c>
      <c r="N96" s="17">
        <v>19</v>
      </c>
      <c r="O96" s="18"/>
      <c r="P96" s="18"/>
      <c r="Q96" s="18"/>
      <c r="R96" s="18">
        <f>SUM(N96:P96)</f>
        <v>19</v>
      </c>
      <c r="S96" s="44">
        <f t="shared" si="3"/>
        <v>49.5</v>
      </c>
    </row>
    <row r="97" spans="1:19" ht="14.5" x14ac:dyDescent="0.35">
      <c r="A97" s="14">
        <v>35</v>
      </c>
      <c r="B97" s="14">
        <v>13520101</v>
      </c>
      <c r="C97" s="13" t="s">
        <v>135</v>
      </c>
      <c r="D97" s="15" t="s">
        <v>3</v>
      </c>
      <c r="E97" s="17">
        <v>5</v>
      </c>
      <c r="F97" s="17">
        <v>6</v>
      </c>
      <c r="G97" s="17">
        <v>13.5</v>
      </c>
      <c r="H97" s="44">
        <f t="shared" si="0"/>
        <v>24.5</v>
      </c>
      <c r="I97" s="17">
        <v>5</v>
      </c>
      <c r="J97" s="17">
        <v>6</v>
      </c>
      <c r="K97" s="17">
        <v>4</v>
      </c>
      <c r="L97" s="17">
        <v>14</v>
      </c>
      <c r="M97" s="18">
        <f t="shared" si="1"/>
        <v>29</v>
      </c>
      <c r="N97" s="17">
        <v>20</v>
      </c>
      <c r="O97" s="17">
        <v>6</v>
      </c>
      <c r="P97" s="17">
        <v>2</v>
      </c>
      <c r="Q97" s="17" t="s">
        <v>11</v>
      </c>
      <c r="R97" s="18">
        <f t="shared" ref="R97:R98" si="8">SUM(N97:Q97)</f>
        <v>28</v>
      </c>
      <c r="S97" s="44">
        <f t="shared" si="3"/>
        <v>81.5</v>
      </c>
    </row>
    <row r="98" spans="1:19" ht="14.5" x14ac:dyDescent="0.35">
      <c r="A98" s="14">
        <v>36</v>
      </c>
      <c r="B98" s="14">
        <v>13520104</v>
      </c>
      <c r="C98" s="13" t="s">
        <v>136</v>
      </c>
      <c r="D98" s="15" t="s">
        <v>3</v>
      </c>
      <c r="E98" s="17">
        <v>3</v>
      </c>
      <c r="F98" s="17">
        <v>3</v>
      </c>
      <c r="G98" s="17">
        <v>19</v>
      </c>
      <c r="H98" s="44">
        <f t="shared" si="0"/>
        <v>25</v>
      </c>
      <c r="I98" s="17">
        <v>9</v>
      </c>
      <c r="J98" s="17">
        <v>6</v>
      </c>
      <c r="K98" s="17">
        <v>0</v>
      </c>
      <c r="L98" s="17">
        <v>7</v>
      </c>
      <c r="M98" s="18">
        <f t="shared" si="1"/>
        <v>22</v>
      </c>
      <c r="N98" s="17">
        <v>13</v>
      </c>
      <c r="O98" s="17">
        <v>8</v>
      </c>
      <c r="P98" s="17">
        <v>2</v>
      </c>
      <c r="Q98" s="17" t="s">
        <v>11</v>
      </c>
      <c r="R98" s="18">
        <f t="shared" si="8"/>
        <v>23</v>
      </c>
      <c r="S98" s="44">
        <f t="shared" si="3"/>
        <v>70</v>
      </c>
    </row>
    <row r="99" spans="1:19" ht="14.5" x14ac:dyDescent="0.35">
      <c r="A99" s="14">
        <v>37</v>
      </c>
      <c r="B99" s="14">
        <v>13520107</v>
      </c>
      <c r="C99" s="13" t="s">
        <v>137</v>
      </c>
      <c r="D99" s="15" t="s">
        <v>3</v>
      </c>
      <c r="E99" s="17">
        <v>3</v>
      </c>
      <c r="F99" s="17">
        <v>6</v>
      </c>
      <c r="G99" s="17">
        <v>7</v>
      </c>
      <c r="H99" s="44">
        <f t="shared" si="0"/>
        <v>16</v>
      </c>
      <c r="I99" s="17">
        <v>5.5</v>
      </c>
      <c r="J99" s="17">
        <v>4</v>
      </c>
      <c r="K99" s="17">
        <v>0</v>
      </c>
      <c r="L99" s="17">
        <v>10</v>
      </c>
      <c r="M99" s="18">
        <f t="shared" si="1"/>
        <v>19.5</v>
      </c>
      <c r="N99" s="17">
        <v>6</v>
      </c>
      <c r="O99" s="17">
        <v>8</v>
      </c>
      <c r="P99" s="18"/>
      <c r="Q99" s="18"/>
      <c r="R99" s="18">
        <f>SUM(N99:P99)</f>
        <v>14</v>
      </c>
      <c r="S99" s="44">
        <f t="shared" si="3"/>
        <v>49.5</v>
      </c>
    </row>
    <row r="100" spans="1:19" ht="14.5" x14ac:dyDescent="0.35">
      <c r="A100" s="14">
        <v>38</v>
      </c>
      <c r="B100" s="14">
        <v>13520110</v>
      </c>
      <c r="C100" s="13" t="s">
        <v>138</v>
      </c>
      <c r="D100" s="15" t="s">
        <v>3</v>
      </c>
      <c r="E100" s="17">
        <v>4</v>
      </c>
      <c r="F100" s="17">
        <v>0</v>
      </c>
      <c r="G100" s="17">
        <v>13.5</v>
      </c>
      <c r="H100" s="44">
        <f t="shared" si="0"/>
        <v>17.5</v>
      </c>
      <c r="I100" s="17">
        <v>9</v>
      </c>
      <c r="J100" s="17">
        <v>6</v>
      </c>
      <c r="K100" s="17">
        <v>4</v>
      </c>
      <c r="L100" s="17">
        <v>9</v>
      </c>
      <c r="M100" s="18">
        <f t="shared" si="1"/>
        <v>28</v>
      </c>
      <c r="N100" s="17">
        <v>8</v>
      </c>
      <c r="O100" s="17">
        <v>12</v>
      </c>
      <c r="P100" s="17">
        <v>2</v>
      </c>
      <c r="Q100" s="17" t="s">
        <v>10</v>
      </c>
      <c r="R100" s="18">
        <f t="shared" ref="R100:R108" si="9">SUM(N100:Q100)</f>
        <v>22</v>
      </c>
      <c r="S100" s="44">
        <f t="shared" si="3"/>
        <v>67.5</v>
      </c>
    </row>
    <row r="101" spans="1:19" ht="14.5" x14ac:dyDescent="0.35">
      <c r="A101" s="14">
        <v>39</v>
      </c>
      <c r="B101" s="14">
        <v>13520113</v>
      </c>
      <c r="C101" s="13" t="s">
        <v>139</v>
      </c>
      <c r="D101" s="15" t="s">
        <v>3</v>
      </c>
      <c r="E101" s="17">
        <v>3</v>
      </c>
      <c r="F101" s="17">
        <v>6</v>
      </c>
      <c r="G101" s="17">
        <v>8.5</v>
      </c>
      <c r="H101" s="44">
        <f t="shared" si="0"/>
        <v>17.5</v>
      </c>
      <c r="I101" s="17">
        <v>9</v>
      </c>
      <c r="J101" s="17">
        <v>6</v>
      </c>
      <c r="K101" s="17">
        <v>1</v>
      </c>
      <c r="L101" s="17">
        <v>13</v>
      </c>
      <c r="M101" s="18">
        <f t="shared" si="1"/>
        <v>29</v>
      </c>
      <c r="N101" s="17">
        <v>19</v>
      </c>
      <c r="O101" s="17">
        <v>8</v>
      </c>
      <c r="P101" s="17">
        <v>2</v>
      </c>
      <c r="Q101" s="17" t="s">
        <v>11</v>
      </c>
      <c r="R101" s="18">
        <f t="shared" si="9"/>
        <v>29</v>
      </c>
      <c r="S101" s="44">
        <f t="shared" si="3"/>
        <v>75.5</v>
      </c>
    </row>
    <row r="102" spans="1:19" ht="14.5" x14ac:dyDescent="0.35">
      <c r="A102" s="14">
        <v>40</v>
      </c>
      <c r="B102" s="14">
        <v>13520116</v>
      </c>
      <c r="C102" s="13" t="s">
        <v>140</v>
      </c>
      <c r="D102" s="15" t="s">
        <v>3</v>
      </c>
      <c r="E102" s="17">
        <v>2</v>
      </c>
      <c r="F102" s="17">
        <v>6</v>
      </c>
      <c r="G102" s="17">
        <v>11</v>
      </c>
      <c r="H102" s="44">
        <f t="shared" si="0"/>
        <v>19</v>
      </c>
      <c r="I102" s="17">
        <v>5</v>
      </c>
      <c r="J102" s="17">
        <v>5</v>
      </c>
      <c r="K102" s="17">
        <v>0</v>
      </c>
      <c r="L102" s="17">
        <v>8</v>
      </c>
      <c r="M102" s="18">
        <f t="shared" si="1"/>
        <v>18</v>
      </c>
      <c r="N102" s="17">
        <v>5</v>
      </c>
      <c r="O102" s="17">
        <v>8</v>
      </c>
      <c r="P102" s="17">
        <v>2</v>
      </c>
      <c r="Q102" s="17" t="s">
        <v>11</v>
      </c>
      <c r="R102" s="18">
        <f t="shared" si="9"/>
        <v>15</v>
      </c>
      <c r="S102" s="44">
        <f t="shared" si="3"/>
        <v>52</v>
      </c>
    </row>
    <row r="103" spans="1:19" ht="14.5" x14ac:dyDescent="0.35">
      <c r="A103" s="14">
        <v>41</v>
      </c>
      <c r="B103" s="14">
        <v>13520119</v>
      </c>
      <c r="C103" s="13" t="s">
        <v>141</v>
      </c>
      <c r="D103" s="15" t="s">
        <v>3</v>
      </c>
      <c r="E103" s="17">
        <v>3</v>
      </c>
      <c r="F103" s="17">
        <v>6</v>
      </c>
      <c r="G103" s="17">
        <v>15</v>
      </c>
      <c r="H103" s="44">
        <f t="shared" si="0"/>
        <v>24</v>
      </c>
      <c r="I103" s="17">
        <v>9</v>
      </c>
      <c r="J103" s="17">
        <v>6</v>
      </c>
      <c r="K103" s="17">
        <v>4</v>
      </c>
      <c r="L103" s="17">
        <v>15</v>
      </c>
      <c r="M103" s="18">
        <f t="shared" si="1"/>
        <v>34</v>
      </c>
      <c r="N103" s="17">
        <v>21</v>
      </c>
      <c r="O103" s="17">
        <v>10</v>
      </c>
      <c r="P103" s="17">
        <v>2</v>
      </c>
      <c r="Q103" s="17" t="s">
        <v>13</v>
      </c>
      <c r="R103" s="18">
        <f t="shared" si="9"/>
        <v>33</v>
      </c>
      <c r="S103" s="44">
        <f t="shared" si="3"/>
        <v>91</v>
      </c>
    </row>
    <row r="104" spans="1:19" ht="14.5" x14ac:dyDescent="0.35">
      <c r="A104" s="14">
        <v>42</v>
      </c>
      <c r="B104" s="14">
        <v>13520122</v>
      </c>
      <c r="C104" s="13" t="s">
        <v>142</v>
      </c>
      <c r="D104" s="15" t="s">
        <v>3</v>
      </c>
      <c r="E104" s="17">
        <v>4</v>
      </c>
      <c r="F104" s="17">
        <v>0</v>
      </c>
      <c r="G104" s="17">
        <v>10.5</v>
      </c>
      <c r="H104" s="44">
        <f t="shared" si="0"/>
        <v>14.5</v>
      </c>
      <c r="I104" s="17">
        <v>2</v>
      </c>
      <c r="J104" s="17">
        <v>5</v>
      </c>
      <c r="K104" s="17">
        <v>0</v>
      </c>
      <c r="L104" s="17">
        <v>10</v>
      </c>
      <c r="M104" s="18">
        <f t="shared" si="1"/>
        <v>17</v>
      </c>
      <c r="N104" s="17">
        <v>6</v>
      </c>
      <c r="O104" s="17">
        <v>6</v>
      </c>
      <c r="P104" s="17">
        <v>2</v>
      </c>
      <c r="Q104" s="17" t="s">
        <v>10</v>
      </c>
      <c r="R104" s="18">
        <f t="shared" si="9"/>
        <v>14</v>
      </c>
      <c r="S104" s="44">
        <f t="shared" si="3"/>
        <v>45.5</v>
      </c>
    </row>
    <row r="105" spans="1:19" ht="14.5" x14ac:dyDescent="0.35">
      <c r="A105" s="14">
        <v>43</v>
      </c>
      <c r="B105" s="14">
        <v>13520125</v>
      </c>
      <c r="C105" s="13" t="s">
        <v>143</v>
      </c>
      <c r="D105" s="15" t="s">
        <v>3</v>
      </c>
      <c r="E105" s="17">
        <v>4</v>
      </c>
      <c r="F105" s="17">
        <v>0</v>
      </c>
      <c r="G105" s="17">
        <v>12</v>
      </c>
      <c r="H105" s="44">
        <f t="shared" si="0"/>
        <v>16</v>
      </c>
      <c r="I105" s="17">
        <v>8</v>
      </c>
      <c r="J105" s="17">
        <v>6</v>
      </c>
      <c r="K105" s="17">
        <v>1</v>
      </c>
      <c r="L105" s="17">
        <v>10</v>
      </c>
      <c r="M105" s="18">
        <f t="shared" si="1"/>
        <v>25</v>
      </c>
      <c r="N105" s="17">
        <v>8</v>
      </c>
      <c r="O105" s="17">
        <v>10</v>
      </c>
      <c r="P105" s="17">
        <v>2</v>
      </c>
      <c r="Q105" s="17" t="s">
        <v>11</v>
      </c>
      <c r="R105" s="18">
        <f t="shared" si="9"/>
        <v>20</v>
      </c>
      <c r="S105" s="44">
        <f t="shared" si="3"/>
        <v>61</v>
      </c>
    </row>
    <row r="106" spans="1:19" ht="14.5" x14ac:dyDescent="0.35">
      <c r="A106" s="14">
        <v>44</v>
      </c>
      <c r="B106" s="14">
        <v>13520128</v>
      </c>
      <c r="C106" s="13" t="s">
        <v>144</v>
      </c>
      <c r="D106" s="15" t="s">
        <v>3</v>
      </c>
      <c r="E106" s="17">
        <v>5</v>
      </c>
      <c r="F106" s="17">
        <v>6</v>
      </c>
      <c r="G106" s="17">
        <v>15</v>
      </c>
      <c r="H106" s="44">
        <f t="shared" si="0"/>
        <v>26</v>
      </c>
      <c r="I106" s="17">
        <v>9</v>
      </c>
      <c r="J106" s="17">
        <v>5</v>
      </c>
      <c r="K106" s="17">
        <v>3</v>
      </c>
      <c r="L106" s="17">
        <v>14</v>
      </c>
      <c r="M106" s="18">
        <f t="shared" si="1"/>
        <v>31</v>
      </c>
      <c r="N106" s="17">
        <v>21</v>
      </c>
      <c r="O106" s="17">
        <v>6</v>
      </c>
      <c r="P106" s="17">
        <v>2</v>
      </c>
      <c r="Q106" s="17" t="s">
        <v>13</v>
      </c>
      <c r="R106" s="18">
        <f t="shared" si="9"/>
        <v>29</v>
      </c>
      <c r="S106" s="44">
        <f t="shared" si="3"/>
        <v>86</v>
      </c>
    </row>
    <row r="107" spans="1:19" ht="14.5" x14ac:dyDescent="0.35">
      <c r="A107" s="14">
        <v>45</v>
      </c>
      <c r="B107" s="14">
        <v>13520131</v>
      </c>
      <c r="C107" s="13" t="s">
        <v>145</v>
      </c>
      <c r="D107" s="15" t="s">
        <v>3</v>
      </c>
      <c r="E107" s="17">
        <v>4</v>
      </c>
      <c r="F107" s="17">
        <v>3</v>
      </c>
      <c r="G107" s="17">
        <v>19</v>
      </c>
      <c r="H107" s="44">
        <f t="shared" si="0"/>
        <v>26</v>
      </c>
      <c r="I107" s="17">
        <v>5</v>
      </c>
      <c r="J107" s="17">
        <v>1</v>
      </c>
      <c r="K107" s="17">
        <v>0</v>
      </c>
      <c r="L107" s="17">
        <v>11</v>
      </c>
      <c r="M107" s="18">
        <f t="shared" si="1"/>
        <v>17</v>
      </c>
      <c r="N107" s="17">
        <v>14</v>
      </c>
      <c r="O107" s="17">
        <v>8</v>
      </c>
      <c r="P107" s="17">
        <v>2</v>
      </c>
      <c r="Q107" s="17" t="s">
        <v>11</v>
      </c>
      <c r="R107" s="18">
        <f t="shared" si="9"/>
        <v>24</v>
      </c>
      <c r="S107" s="44">
        <f t="shared" si="3"/>
        <v>67</v>
      </c>
    </row>
    <row r="108" spans="1:19" ht="14.5" x14ac:dyDescent="0.35">
      <c r="A108" s="14">
        <v>46</v>
      </c>
      <c r="B108" s="14">
        <v>13520134</v>
      </c>
      <c r="C108" s="13" t="s">
        <v>146</v>
      </c>
      <c r="D108" s="15" t="s">
        <v>3</v>
      </c>
      <c r="E108" s="17">
        <v>4</v>
      </c>
      <c r="F108" s="17">
        <v>3</v>
      </c>
      <c r="G108" s="17">
        <v>12</v>
      </c>
      <c r="H108" s="44">
        <f t="shared" si="0"/>
        <v>19</v>
      </c>
      <c r="I108" s="17">
        <v>4</v>
      </c>
      <c r="J108" s="17">
        <v>3.5</v>
      </c>
      <c r="K108" s="17">
        <v>0</v>
      </c>
      <c r="L108" s="17">
        <v>11.5</v>
      </c>
      <c r="M108" s="18">
        <f t="shared" si="1"/>
        <v>19</v>
      </c>
      <c r="N108" s="17">
        <v>8</v>
      </c>
      <c r="O108" s="17">
        <v>12</v>
      </c>
      <c r="P108" s="17">
        <v>2</v>
      </c>
      <c r="Q108" s="17" t="s">
        <v>13</v>
      </c>
      <c r="R108" s="18">
        <f t="shared" si="9"/>
        <v>22</v>
      </c>
      <c r="S108" s="44">
        <f t="shared" si="3"/>
        <v>60</v>
      </c>
    </row>
    <row r="109" spans="1:19" ht="14.5" x14ac:dyDescent="0.35">
      <c r="A109" s="14">
        <v>47</v>
      </c>
      <c r="B109" s="14">
        <v>13520137</v>
      </c>
      <c r="C109" s="13" t="s">
        <v>147</v>
      </c>
      <c r="D109" s="15" t="s">
        <v>3</v>
      </c>
      <c r="E109" s="46"/>
      <c r="F109" s="46"/>
      <c r="G109" s="46"/>
      <c r="H109" s="47">
        <f t="shared" si="0"/>
        <v>0</v>
      </c>
      <c r="I109" s="46"/>
      <c r="J109" s="46"/>
      <c r="K109" s="46"/>
      <c r="L109" s="46"/>
      <c r="M109" s="46">
        <f t="shared" si="1"/>
        <v>0</v>
      </c>
      <c r="N109" s="46"/>
      <c r="O109" s="46"/>
      <c r="P109" s="46"/>
      <c r="Q109" s="46"/>
      <c r="R109" s="46">
        <f>SUM(N109:P109)</f>
        <v>0</v>
      </c>
      <c r="S109" s="47">
        <f t="shared" si="3"/>
        <v>0</v>
      </c>
    </row>
    <row r="110" spans="1:19" ht="14.5" x14ac:dyDescent="0.35">
      <c r="A110" s="14">
        <v>48</v>
      </c>
      <c r="B110" s="14">
        <v>13520140</v>
      </c>
      <c r="C110" s="13" t="s">
        <v>148</v>
      </c>
      <c r="D110" s="15" t="s">
        <v>3</v>
      </c>
      <c r="E110" s="17">
        <v>2</v>
      </c>
      <c r="F110" s="17">
        <v>6</v>
      </c>
      <c r="G110" s="17">
        <v>19</v>
      </c>
      <c r="H110" s="44">
        <f t="shared" si="0"/>
        <v>27</v>
      </c>
      <c r="I110" s="17">
        <v>8</v>
      </c>
      <c r="J110" s="17">
        <v>4.5</v>
      </c>
      <c r="K110" s="17">
        <v>2</v>
      </c>
      <c r="L110" s="17">
        <v>11</v>
      </c>
      <c r="M110" s="18">
        <f t="shared" si="1"/>
        <v>25.5</v>
      </c>
      <c r="N110" s="17">
        <v>7</v>
      </c>
      <c r="O110" s="17">
        <v>12</v>
      </c>
      <c r="P110" s="17">
        <v>2</v>
      </c>
      <c r="Q110" s="17" t="s">
        <v>13</v>
      </c>
      <c r="R110" s="18">
        <f>SUM(N110:Q110)</f>
        <v>21</v>
      </c>
      <c r="S110" s="44">
        <f t="shared" si="3"/>
        <v>73.5</v>
      </c>
    </row>
    <row r="111" spans="1:19" ht="14.5" x14ac:dyDescent="0.35">
      <c r="A111" s="14">
        <v>49</v>
      </c>
      <c r="B111" s="14">
        <v>13520143</v>
      </c>
      <c r="C111" s="13" t="s">
        <v>149</v>
      </c>
      <c r="D111" s="15" t="s">
        <v>3</v>
      </c>
      <c r="E111" s="17">
        <v>2</v>
      </c>
      <c r="F111" s="17">
        <v>2.5</v>
      </c>
      <c r="G111" s="17">
        <v>14.5</v>
      </c>
      <c r="H111" s="44">
        <f t="shared" si="0"/>
        <v>19</v>
      </c>
      <c r="I111" s="17">
        <v>7</v>
      </c>
      <c r="J111" s="17">
        <v>5</v>
      </c>
      <c r="K111" s="17">
        <v>0</v>
      </c>
      <c r="L111" s="17">
        <v>11</v>
      </c>
      <c r="M111" s="18">
        <f t="shared" si="1"/>
        <v>23</v>
      </c>
      <c r="N111" s="17">
        <v>19</v>
      </c>
      <c r="O111" s="17">
        <v>4</v>
      </c>
      <c r="P111" s="18"/>
      <c r="Q111" s="18"/>
      <c r="R111" s="18">
        <f>SUM(N111:P111)</f>
        <v>23</v>
      </c>
      <c r="S111" s="44">
        <f t="shared" si="3"/>
        <v>65</v>
      </c>
    </row>
    <row r="112" spans="1:19" ht="14.5" x14ac:dyDescent="0.35">
      <c r="A112" s="14">
        <v>50</v>
      </c>
      <c r="B112" s="14">
        <v>13520146</v>
      </c>
      <c r="C112" s="13" t="s">
        <v>150</v>
      </c>
      <c r="D112" s="15" t="s">
        <v>3</v>
      </c>
      <c r="E112" s="17">
        <v>3</v>
      </c>
      <c r="F112" s="17">
        <v>6</v>
      </c>
      <c r="G112" s="17">
        <v>19</v>
      </c>
      <c r="H112" s="44">
        <f t="shared" si="0"/>
        <v>28</v>
      </c>
      <c r="I112" s="17">
        <v>6.5</v>
      </c>
      <c r="J112" s="17">
        <v>3</v>
      </c>
      <c r="K112" s="17">
        <v>4</v>
      </c>
      <c r="L112" s="17">
        <v>10</v>
      </c>
      <c r="M112" s="18">
        <f t="shared" si="1"/>
        <v>23.5</v>
      </c>
      <c r="N112" s="17">
        <v>21</v>
      </c>
      <c r="O112" s="17">
        <v>12</v>
      </c>
      <c r="P112" s="17">
        <v>2</v>
      </c>
      <c r="Q112" s="17" t="s">
        <v>61</v>
      </c>
      <c r="R112" s="18">
        <f t="shared" ref="R112:R174" si="10">SUM(N112:Q112)</f>
        <v>35</v>
      </c>
      <c r="S112" s="44">
        <f t="shared" si="3"/>
        <v>86.5</v>
      </c>
    </row>
    <row r="113" spans="1:19" ht="14.5" x14ac:dyDescent="0.35">
      <c r="A113" s="14">
        <v>51</v>
      </c>
      <c r="B113" s="14">
        <v>13520149</v>
      </c>
      <c r="C113" s="13" t="s">
        <v>151</v>
      </c>
      <c r="D113" s="15" t="s">
        <v>3</v>
      </c>
      <c r="E113" s="17">
        <v>2</v>
      </c>
      <c r="F113" s="17">
        <v>3</v>
      </c>
      <c r="G113" s="17">
        <v>4</v>
      </c>
      <c r="H113" s="44">
        <f t="shared" si="0"/>
        <v>9</v>
      </c>
      <c r="I113" s="17">
        <v>8</v>
      </c>
      <c r="J113" s="17">
        <v>6</v>
      </c>
      <c r="K113" s="17">
        <v>1</v>
      </c>
      <c r="L113" s="17">
        <v>11</v>
      </c>
      <c r="M113" s="18">
        <f t="shared" si="1"/>
        <v>26</v>
      </c>
      <c r="N113" s="17">
        <v>7</v>
      </c>
      <c r="O113" s="17">
        <v>4</v>
      </c>
      <c r="P113" s="17">
        <v>2</v>
      </c>
      <c r="Q113" s="17" t="s">
        <v>11</v>
      </c>
      <c r="R113" s="18">
        <f t="shared" si="10"/>
        <v>13</v>
      </c>
      <c r="S113" s="44">
        <f t="shared" si="3"/>
        <v>48</v>
      </c>
    </row>
    <row r="114" spans="1:19" ht="14.5" x14ac:dyDescent="0.35">
      <c r="A114" s="14">
        <v>52</v>
      </c>
      <c r="B114" s="14">
        <v>13520152</v>
      </c>
      <c r="C114" s="13" t="s">
        <v>152</v>
      </c>
      <c r="D114" s="15" t="s">
        <v>3</v>
      </c>
      <c r="E114" s="17">
        <v>4</v>
      </c>
      <c r="F114" s="17">
        <v>6</v>
      </c>
      <c r="G114" s="17">
        <v>19</v>
      </c>
      <c r="H114" s="44">
        <f t="shared" si="0"/>
        <v>29</v>
      </c>
      <c r="I114" s="17">
        <v>9</v>
      </c>
      <c r="J114" s="17">
        <v>6</v>
      </c>
      <c r="K114" s="17">
        <v>0</v>
      </c>
      <c r="L114" s="17">
        <v>10</v>
      </c>
      <c r="M114" s="18">
        <f t="shared" si="1"/>
        <v>25</v>
      </c>
      <c r="N114" s="17">
        <v>19</v>
      </c>
      <c r="O114" s="17">
        <v>12</v>
      </c>
      <c r="P114" s="17">
        <v>2</v>
      </c>
      <c r="Q114" s="17" t="s">
        <v>13</v>
      </c>
      <c r="R114" s="18">
        <f t="shared" si="10"/>
        <v>33</v>
      </c>
      <c r="S114" s="44">
        <f t="shared" si="3"/>
        <v>87</v>
      </c>
    </row>
    <row r="115" spans="1:19" ht="14.5" x14ac:dyDescent="0.35">
      <c r="A115" s="14">
        <v>53</v>
      </c>
      <c r="B115" s="14">
        <v>13520155</v>
      </c>
      <c r="C115" s="13" t="s">
        <v>153</v>
      </c>
      <c r="D115" s="15" t="s">
        <v>3</v>
      </c>
      <c r="E115" s="17">
        <v>4</v>
      </c>
      <c r="F115" s="17">
        <v>3</v>
      </c>
      <c r="G115" s="17">
        <v>8.5</v>
      </c>
      <c r="H115" s="44">
        <f t="shared" si="0"/>
        <v>15.5</v>
      </c>
      <c r="I115" s="17">
        <v>4</v>
      </c>
      <c r="J115" s="17">
        <v>5</v>
      </c>
      <c r="K115" s="17">
        <v>0</v>
      </c>
      <c r="L115" s="17">
        <v>6</v>
      </c>
      <c r="M115" s="18">
        <f t="shared" si="1"/>
        <v>15</v>
      </c>
      <c r="N115" s="17">
        <v>11</v>
      </c>
      <c r="O115" s="17">
        <v>10</v>
      </c>
      <c r="P115" s="17">
        <v>2</v>
      </c>
      <c r="Q115" s="17" t="s">
        <v>10</v>
      </c>
      <c r="R115" s="18">
        <f t="shared" si="10"/>
        <v>23</v>
      </c>
      <c r="S115" s="44">
        <f t="shared" si="3"/>
        <v>53.5</v>
      </c>
    </row>
    <row r="116" spans="1:19" ht="14.5" x14ac:dyDescent="0.35">
      <c r="A116" s="14">
        <v>54</v>
      </c>
      <c r="B116" s="14">
        <v>13520158</v>
      </c>
      <c r="C116" s="13" t="s">
        <v>154</v>
      </c>
      <c r="D116" s="15" t="s">
        <v>3</v>
      </c>
      <c r="E116" s="17">
        <v>4</v>
      </c>
      <c r="F116" s="17">
        <v>6</v>
      </c>
      <c r="G116" s="17">
        <v>7.5</v>
      </c>
      <c r="H116" s="44">
        <f t="shared" si="0"/>
        <v>17.5</v>
      </c>
      <c r="I116" s="17">
        <v>4</v>
      </c>
      <c r="J116" s="17">
        <v>0</v>
      </c>
      <c r="K116" s="17">
        <v>0</v>
      </c>
      <c r="L116" s="17">
        <v>3</v>
      </c>
      <c r="M116" s="18">
        <f t="shared" si="1"/>
        <v>7</v>
      </c>
      <c r="N116" s="17">
        <v>12</v>
      </c>
      <c r="O116" s="17">
        <v>8</v>
      </c>
      <c r="P116" s="17">
        <v>2</v>
      </c>
      <c r="Q116" s="17" t="s">
        <v>8</v>
      </c>
      <c r="R116" s="18">
        <f t="shared" si="10"/>
        <v>22</v>
      </c>
      <c r="S116" s="44">
        <f t="shared" si="3"/>
        <v>46.5</v>
      </c>
    </row>
    <row r="117" spans="1:19" ht="14.5" x14ac:dyDescent="0.35">
      <c r="A117" s="14">
        <v>55</v>
      </c>
      <c r="B117" s="14">
        <v>13520161</v>
      </c>
      <c r="C117" s="13" t="s">
        <v>155</v>
      </c>
      <c r="D117" s="15" t="s">
        <v>3</v>
      </c>
      <c r="E117" s="17">
        <v>3</v>
      </c>
      <c r="F117" s="17">
        <v>3</v>
      </c>
      <c r="G117" s="17">
        <v>11</v>
      </c>
      <c r="H117" s="44">
        <f t="shared" si="0"/>
        <v>17</v>
      </c>
      <c r="I117" s="17">
        <v>6</v>
      </c>
      <c r="J117" s="17">
        <v>4</v>
      </c>
      <c r="K117" s="17">
        <v>1</v>
      </c>
      <c r="L117" s="17">
        <v>14</v>
      </c>
      <c r="M117" s="18">
        <f t="shared" si="1"/>
        <v>25</v>
      </c>
      <c r="N117" s="17">
        <v>17</v>
      </c>
      <c r="O117" s="17">
        <v>8</v>
      </c>
      <c r="P117" s="17">
        <v>2</v>
      </c>
      <c r="Q117" s="17" t="s">
        <v>11</v>
      </c>
      <c r="R117" s="18">
        <f t="shared" si="10"/>
        <v>27</v>
      </c>
      <c r="S117" s="44">
        <f t="shared" si="3"/>
        <v>69</v>
      </c>
    </row>
    <row r="118" spans="1:19" ht="14.5" x14ac:dyDescent="0.35">
      <c r="A118" s="14">
        <v>56</v>
      </c>
      <c r="B118" s="14">
        <v>13520164</v>
      </c>
      <c r="C118" s="13" t="s">
        <v>156</v>
      </c>
      <c r="D118" s="15" t="s">
        <v>3</v>
      </c>
      <c r="E118" s="17">
        <v>5</v>
      </c>
      <c r="F118" s="17">
        <v>6</v>
      </c>
      <c r="G118" s="17">
        <v>9</v>
      </c>
      <c r="H118" s="44">
        <f t="shared" si="0"/>
        <v>20</v>
      </c>
      <c r="I118" s="17">
        <v>7</v>
      </c>
      <c r="J118" s="17">
        <v>5</v>
      </c>
      <c r="K118" s="17">
        <v>0</v>
      </c>
      <c r="L118" s="17">
        <v>13</v>
      </c>
      <c r="M118" s="18">
        <f t="shared" si="1"/>
        <v>25</v>
      </c>
      <c r="N118" s="17">
        <v>13</v>
      </c>
      <c r="O118" s="17">
        <v>4</v>
      </c>
      <c r="P118" s="17">
        <v>2</v>
      </c>
      <c r="Q118" s="17" t="s">
        <v>10</v>
      </c>
      <c r="R118" s="18">
        <f t="shared" si="10"/>
        <v>19</v>
      </c>
      <c r="S118" s="44">
        <f t="shared" si="3"/>
        <v>64</v>
      </c>
    </row>
    <row r="119" spans="1:19" ht="14.5" x14ac:dyDescent="0.35">
      <c r="A119" s="14">
        <v>57</v>
      </c>
      <c r="B119" s="14">
        <v>13520167</v>
      </c>
      <c r="C119" s="13" t="s">
        <v>157</v>
      </c>
      <c r="D119" s="15" t="s">
        <v>3</v>
      </c>
      <c r="E119" s="17">
        <v>4</v>
      </c>
      <c r="F119" s="17">
        <v>6</v>
      </c>
      <c r="G119" s="17">
        <v>10</v>
      </c>
      <c r="H119" s="44">
        <f t="shared" si="0"/>
        <v>20</v>
      </c>
      <c r="I119" s="17">
        <v>2</v>
      </c>
      <c r="J119" s="17">
        <v>6</v>
      </c>
      <c r="K119" s="17">
        <v>0</v>
      </c>
      <c r="L119" s="17">
        <v>9</v>
      </c>
      <c r="M119" s="18">
        <f t="shared" si="1"/>
        <v>17</v>
      </c>
      <c r="N119" s="17">
        <v>6</v>
      </c>
      <c r="O119" s="17">
        <v>8</v>
      </c>
      <c r="P119" s="17">
        <v>2</v>
      </c>
      <c r="Q119" s="17" t="s">
        <v>13</v>
      </c>
      <c r="R119" s="18">
        <f t="shared" si="10"/>
        <v>16</v>
      </c>
      <c r="S119" s="44">
        <f t="shared" si="3"/>
        <v>53</v>
      </c>
    </row>
    <row r="120" spans="1:19" ht="14.5" x14ac:dyDescent="0.35">
      <c r="A120" s="14">
        <v>1</v>
      </c>
      <c r="B120" s="14">
        <v>13517129</v>
      </c>
      <c r="C120" s="13" t="s">
        <v>158</v>
      </c>
      <c r="D120" s="15" t="s">
        <v>4</v>
      </c>
      <c r="E120" s="17">
        <v>5</v>
      </c>
      <c r="F120" s="17">
        <v>6</v>
      </c>
      <c r="G120" s="17">
        <v>13.5</v>
      </c>
      <c r="H120" s="44">
        <f t="shared" si="0"/>
        <v>24.5</v>
      </c>
      <c r="I120" s="17">
        <v>7</v>
      </c>
      <c r="J120" s="17">
        <v>1.5</v>
      </c>
      <c r="K120" s="17">
        <v>0</v>
      </c>
      <c r="L120" s="17">
        <v>1</v>
      </c>
      <c r="M120" s="18">
        <f t="shared" si="1"/>
        <v>9.5</v>
      </c>
      <c r="N120" s="17">
        <v>21</v>
      </c>
      <c r="O120" s="17">
        <v>12</v>
      </c>
      <c r="P120" s="17">
        <v>2</v>
      </c>
      <c r="Q120" s="17" t="s">
        <v>11</v>
      </c>
      <c r="R120" s="18">
        <f t="shared" si="10"/>
        <v>35</v>
      </c>
      <c r="S120" s="44">
        <f t="shared" si="3"/>
        <v>69</v>
      </c>
    </row>
    <row r="121" spans="1:19" ht="14.5" x14ac:dyDescent="0.35">
      <c r="A121" s="14">
        <v>2</v>
      </c>
      <c r="B121" s="14">
        <v>13519210</v>
      </c>
      <c r="C121" s="13" t="s">
        <v>159</v>
      </c>
      <c r="D121" s="15" t="s">
        <v>4</v>
      </c>
      <c r="E121" s="17">
        <v>4</v>
      </c>
      <c r="F121" s="17">
        <v>0</v>
      </c>
      <c r="G121" s="17">
        <v>3.5</v>
      </c>
      <c r="H121" s="44">
        <f t="shared" si="0"/>
        <v>7.5</v>
      </c>
      <c r="I121" s="17">
        <v>5</v>
      </c>
      <c r="J121" s="17">
        <v>0</v>
      </c>
      <c r="K121" s="17">
        <v>0</v>
      </c>
      <c r="L121" s="17">
        <v>10.5</v>
      </c>
      <c r="M121" s="18">
        <f t="shared" si="1"/>
        <v>15.5</v>
      </c>
      <c r="N121" s="17">
        <v>6</v>
      </c>
      <c r="O121" s="17">
        <v>8</v>
      </c>
      <c r="P121" s="17">
        <v>2</v>
      </c>
      <c r="Q121" s="17" t="s">
        <v>8</v>
      </c>
      <c r="R121" s="18">
        <f t="shared" si="10"/>
        <v>16</v>
      </c>
      <c r="S121" s="44">
        <f t="shared" si="3"/>
        <v>39</v>
      </c>
    </row>
    <row r="122" spans="1:19" ht="14.5" x14ac:dyDescent="0.35">
      <c r="A122" s="14">
        <v>3</v>
      </c>
      <c r="B122" s="14">
        <v>13520003</v>
      </c>
      <c r="C122" s="13" t="s">
        <v>160</v>
      </c>
      <c r="D122" s="15" t="s">
        <v>4</v>
      </c>
      <c r="E122" s="17">
        <v>4</v>
      </c>
      <c r="F122" s="17">
        <v>6</v>
      </c>
      <c r="G122" s="17">
        <v>7</v>
      </c>
      <c r="H122" s="44">
        <f t="shared" si="0"/>
        <v>17</v>
      </c>
      <c r="I122" s="17">
        <v>5</v>
      </c>
      <c r="J122" s="17">
        <v>3</v>
      </c>
      <c r="K122" s="17">
        <v>0</v>
      </c>
      <c r="L122" s="17">
        <v>13.5</v>
      </c>
      <c r="M122" s="18">
        <f t="shared" si="1"/>
        <v>21.5</v>
      </c>
      <c r="N122" s="17">
        <v>21</v>
      </c>
      <c r="O122" s="17">
        <v>6</v>
      </c>
      <c r="P122" s="17">
        <v>2</v>
      </c>
      <c r="Q122" s="17" t="s">
        <v>11</v>
      </c>
      <c r="R122" s="18">
        <f t="shared" si="10"/>
        <v>29</v>
      </c>
      <c r="S122" s="44">
        <f t="shared" si="3"/>
        <v>67.5</v>
      </c>
    </row>
    <row r="123" spans="1:19" ht="14.5" x14ac:dyDescent="0.35">
      <c r="A123" s="14">
        <v>4</v>
      </c>
      <c r="B123" s="14">
        <v>13520006</v>
      </c>
      <c r="C123" s="13" t="s">
        <v>161</v>
      </c>
      <c r="D123" s="15" t="s">
        <v>4</v>
      </c>
      <c r="E123" s="17">
        <v>2</v>
      </c>
      <c r="F123" s="17">
        <v>6</v>
      </c>
      <c r="G123" s="17">
        <v>13.5</v>
      </c>
      <c r="H123" s="44">
        <f t="shared" si="0"/>
        <v>21.5</v>
      </c>
      <c r="I123" s="17">
        <v>3.5</v>
      </c>
      <c r="J123" s="17">
        <v>2</v>
      </c>
      <c r="K123" s="17">
        <v>0</v>
      </c>
      <c r="L123" s="17">
        <v>14.5</v>
      </c>
      <c r="M123" s="18">
        <f t="shared" si="1"/>
        <v>20</v>
      </c>
      <c r="N123" s="17">
        <v>13</v>
      </c>
      <c r="O123" s="17">
        <v>8</v>
      </c>
      <c r="P123" s="17">
        <v>2</v>
      </c>
      <c r="Q123" s="17" t="s">
        <v>11</v>
      </c>
      <c r="R123" s="18">
        <f t="shared" si="10"/>
        <v>23</v>
      </c>
      <c r="S123" s="44">
        <f t="shared" si="3"/>
        <v>64.5</v>
      </c>
    </row>
    <row r="124" spans="1:19" ht="14.5" x14ac:dyDescent="0.35">
      <c r="A124" s="14">
        <v>5</v>
      </c>
      <c r="B124" s="14">
        <v>13520009</v>
      </c>
      <c r="C124" s="13" t="s">
        <v>162</v>
      </c>
      <c r="D124" s="15" t="s">
        <v>4</v>
      </c>
      <c r="E124" s="17">
        <v>4</v>
      </c>
      <c r="F124" s="17">
        <v>6</v>
      </c>
      <c r="G124" s="17">
        <v>13.5</v>
      </c>
      <c r="H124" s="44">
        <f t="shared" si="0"/>
        <v>23.5</v>
      </c>
      <c r="I124" s="17">
        <v>6</v>
      </c>
      <c r="J124" s="17">
        <v>4</v>
      </c>
      <c r="K124" s="17">
        <v>0</v>
      </c>
      <c r="L124" s="17">
        <v>12</v>
      </c>
      <c r="M124" s="18">
        <f t="shared" si="1"/>
        <v>22</v>
      </c>
      <c r="N124" s="17">
        <v>21</v>
      </c>
      <c r="O124" s="17">
        <v>8</v>
      </c>
      <c r="P124" s="17">
        <v>2</v>
      </c>
      <c r="Q124" s="17" t="s">
        <v>13</v>
      </c>
      <c r="R124" s="18">
        <f t="shared" si="10"/>
        <v>31</v>
      </c>
      <c r="S124" s="44">
        <f t="shared" si="3"/>
        <v>76.5</v>
      </c>
    </row>
    <row r="125" spans="1:19" ht="14.5" x14ac:dyDescent="0.35">
      <c r="A125" s="14">
        <v>6</v>
      </c>
      <c r="B125" s="14">
        <v>13520012</v>
      </c>
      <c r="C125" s="13" t="s">
        <v>163</v>
      </c>
      <c r="D125" s="15" t="s">
        <v>4</v>
      </c>
      <c r="E125" s="17">
        <v>3</v>
      </c>
      <c r="F125" s="17">
        <v>6</v>
      </c>
      <c r="G125" s="17">
        <v>8.5</v>
      </c>
      <c r="H125" s="44">
        <f t="shared" si="0"/>
        <v>17.5</v>
      </c>
      <c r="I125" s="17">
        <v>8</v>
      </c>
      <c r="J125" s="17">
        <v>6</v>
      </c>
      <c r="K125" s="17">
        <v>0</v>
      </c>
      <c r="L125" s="17">
        <v>14</v>
      </c>
      <c r="M125" s="18">
        <f t="shared" si="1"/>
        <v>28</v>
      </c>
      <c r="N125" s="17">
        <v>16</v>
      </c>
      <c r="O125" s="17">
        <v>10</v>
      </c>
      <c r="P125" s="17">
        <v>2</v>
      </c>
      <c r="Q125" s="17" t="s">
        <v>10</v>
      </c>
      <c r="R125" s="18">
        <f t="shared" si="10"/>
        <v>28</v>
      </c>
      <c r="S125" s="44">
        <f t="shared" si="3"/>
        <v>73.5</v>
      </c>
    </row>
    <row r="126" spans="1:19" ht="14.5" x14ac:dyDescent="0.35">
      <c r="A126" s="14">
        <v>7</v>
      </c>
      <c r="B126" s="14">
        <v>13520015</v>
      </c>
      <c r="C126" s="13" t="s">
        <v>164</v>
      </c>
      <c r="D126" s="15" t="s">
        <v>4</v>
      </c>
      <c r="E126" s="17">
        <v>3</v>
      </c>
      <c r="F126" s="17">
        <v>6</v>
      </c>
      <c r="G126" s="17">
        <v>15</v>
      </c>
      <c r="H126" s="44">
        <f t="shared" si="0"/>
        <v>24</v>
      </c>
      <c r="I126" s="17">
        <v>6</v>
      </c>
      <c r="J126" s="17">
        <v>4</v>
      </c>
      <c r="K126" s="17">
        <v>0</v>
      </c>
      <c r="L126" s="17">
        <v>10</v>
      </c>
      <c r="M126" s="18">
        <f t="shared" si="1"/>
        <v>20</v>
      </c>
      <c r="N126" s="17">
        <v>19</v>
      </c>
      <c r="O126" s="17">
        <v>6</v>
      </c>
      <c r="P126" s="17">
        <v>2</v>
      </c>
      <c r="Q126" s="17" t="s">
        <v>13</v>
      </c>
      <c r="R126" s="18">
        <f t="shared" si="10"/>
        <v>27</v>
      </c>
      <c r="S126" s="44">
        <f t="shared" si="3"/>
        <v>71</v>
      </c>
    </row>
    <row r="127" spans="1:19" ht="14.5" x14ac:dyDescent="0.35">
      <c r="A127" s="14">
        <v>8</v>
      </c>
      <c r="B127" s="14">
        <v>13520018</v>
      </c>
      <c r="C127" s="13" t="s">
        <v>165</v>
      </c>
      <c r="D127" s="15" t="s">
        <v>4</v>
      </c>
      <c r="E127" s="17">
        <v>3</v>
      </c>
      <c r="F127" s="17">
        <v>6</v>
      </c>
      <c r="G127" s="17">
        <v>12.5</v>
      </c>
      <c r="H127" s="44">
        <f t="shared" si="0"/>
        <v>21.5</v>
      </c>
      <c r="I127" s="17">
        <v>5</v>
      </c>
      <c r="J127" s="17">
        <v>6</v>
      </c>
      <c r="K127" s="17">
        <v>4</v>
      </c>
      <c r="L127" s="17">
        <v>12</v>
      </c>
      <c r="M127" s="18">
        <f t="shared" si="1"/>
        <v>27</v>
      </c>
      <c r="N127" s="17">
        <v>6</v>
      </c>
      <c r="O127" s="17">
        <v>10</v>
      </c>
      <c r="P127" s="17">
        <v>2</v>
      </c>
      <c r="Q127" s="17" t="s">
        <v>11</v>
      </c>
      <c r="R127" s="18">
        <f t="shared" si="10"/>
        <v>18</v>
      </c>
      <c r="S127" s="44">
        <f t="shared" si="3"/>
        <v>66.5</v>
      </c>
    </row>
    <row r="128" spans="1:19" ht="14.5" x14ac:dyDescent="0.35">
      <c r="A128" s="14">
        <v>9</v>
      </c>
      <c r="B128" s="14">
        <v>13520021</v>
      </c>
      <c r="C128" s="13" t="s">
        <v>166</v>
      </c>
      <c r="D128" s="15" t="s">
        <v>4</v>
      </c>
      <c r="E128" s="17">
        <v>3</v>
      </c>
      <c r="F128" s="17">
        <v>6</v>
      </c>
      <c r="G128" s="17">
        <v>16</v>
      </c>
      <c r="H128" s="44">
        <f t="shared" si="0"/>
        <v>25</v>
      </c>
      <c r="I128" s="17">
        <v>9</v>
      </c>
      <c r="J128" s="17">
        <v>6</v>
      </c>
      <c r="K128" s="17">
        <v>4</v>
      </c>
      <c r="L128" s="17">
        <v>13</v>
      </c>
      <c r="M128" s="18">
        <f t="shared" si="1"/>
        <v>32</v>
      </c>
      <c r="N128" s="17">
        <v>15</v>
      </c>
      <c r="O128" s="17">
        <v>10</v>
      </c>
      <c r="P128" s="17">
        <v>2</v>
      </c>
      <c r="Q128" s="17" t="s">
        <v>13</v>
      </c>
      <c r="R128" s="18">
        <f t="shared" si="10"/>
        <v>27</v>
      </c>
      <c r="S128" s="44">
        <f t="shared" si="3"/>
        <v>84</v>
      </c>
    </row>
    <row r="129" spans="1:19" ht="14.5" x14ac:dyDescent="0.35">
      <c r="A129" s="14">
        <v>10</v>
      </c>
      <c r="B129" s="14">
        <v>13520024</v>
      </c>
      <c r="C129" s="13" t="s">
        <v>167</v>
      </c>
      <c r="D129" s="15" t="s">
        <v>4</v>
      </c>
      <c r="E129" s="17">
        <v>2</v>
      </c>
      <c r="F129" s="17">
        <v>0</v>
      </c>
      <c r="G129" s="17">
        <v>14.5</v>
      </c>
      <c r="H129" s="44">
        <f t="shared" si="0"/>
        <v>16.5</v>
      </c>
      <c r="I129" s="17">
        <v>2.5</v>
      </c>
      <c r="J129" s="17">
        <v>4</v>
      </c>
      <c r="K129" s="17">
        <v>0</v>
      </c>
      <c r="L129" s="17">
        <v>5.5</v>
      </c>
      <c r="M129" s="18">
        <f t="shared" si="1"/>
        <v>12</v>
      </c>
      <c r="N129" s="17">
        <v>7</v>
      </c>
      <c r="O129" s="17">
        <v>10</v>
      </c>
      <c r="P129" s="17">
        <v>2</v>
      </c>
      <c r="Q129" s="17" t="s">
        <v>10</v>
      </c>
      <c r="R129" s="18">
        <f t="shared" si="10"/>
        <v>19</v>
      </c>
      <c r="S129" s="44">
        <f t="shared" si="3"/>
        <v>47.5</v>
      </c>
    </row>
    <row r="130" spans="1:19" ht="14.5" x14ac:dyDescent="0.35">
      <c r="A130" s="14">
        <v>11</v>
      </c>
      <c r="B130" s="14">
        <v>13520027</v>
      </c>
      <c r="C130" s="13" t="s">
        <v>168</v>
      </c>
      <c r="D130" s="15" t="s">
        <v>4</v>
      </c>
      <c r="E130" s="17">
        <v>4</v>
      </c>
      <c r="F130" s="17">
        <v>3</v>
      </c>
      <c r="G130" s="17">
        <v>9</v>
      </c>
      <c r="H130" s="44">
        <f t="shared" si="0"/>
        <v>16</v>
      </c>
      <c r="I130" s="17">
        <v>5</v>
      </c>
      <c r="J130" s="17">
        <v>6</v>
      </c>
      <c r="K130" s="17">
        <v>0</v>
      </c>
      <c r="L130" s="17">
        <v>14</v>
      </c>
      <c r="M130" s="18">
        <f t="shared" si="1"/>
        <v>25</v>
      </c>
      <c r="N130" s="17">
        <v>17</v>
      </c>
      <c r="O130" s="17">
        <v>10</v>
      </c>
      <c r="P130" s="17">
        <v>2</v>
      </c>
      <c r="Q130" s="17" t="s">
        <v>13</v>
      </c>
      <c r="R130" s="18">
        <f t="shared" si="10"/>
        <v>29</v>
      </c>
      <c r="S130" s="44">
        <f t="shared" si="3"/>
        <v>70</v>
      </c>
    </row>
    <row r="131" spans="1:19" ht="14.5" x14ac:dyDescent="0.35">
      <c r="A131" s="14">
        <v>12</v>
      </c>
      <c r="B131" s="14">
        <v>13520030</v>
      </c>
      <c r="C131" s="13" t="s">
        <v>169</v>
      </c>
      <c r="D131" s="15" t="s">
        <v>4</v>
      </c>
      <c r="E131" s="17">
        <v>3</v>
      </c>
      <c r="F131" s="17">
        <v>6</v>
      </c>
      <c r="G131" s="17">
        <v>15</v>
      </c>
      <c r="H131" s="44">
        <f t="shared" si="0"/>
        <v>24</v>
      </c>
      <c r="I131" s="17">
        <v>7</v>
      </c>
      <c r="J131" s="17">
        <v>3</v>
      </c>
      <c r="K131" s="17">
        <v>0</v>
      </c>
      <c r="L131" s="17">
        <v>4.5</v>
      </c>
      <c r="M131" s="18">
        <f t="shared" si="1"/>
        <v>14.5</v>
      </c>
      <c r="N131" s="17">
        <v>16</v>
      </c>
      <c r="O131" s="17">
        <v>6</v>
      </c>
      <c r="P131" s="17">
        <v>2</v>
      </c>
      <c r="Q131" s="17" t="s">
        <v>13</v>
      </c>
      <c r="R131" s="18">
        <f t="shared" si="10"/>
        <v>24</v>
      </c>
      <c r="S131" s="44">
        <f t="shared" si="3"/>
        <v>62.5</v>
      </c>
    </row>
    <row r="132" spans="1:19" ht="14.5" x14ac:dyDescent="0.35">
      <c r="A132" s="14">
        <v>13</v>
      </c>
      <c r="B132" s="14">
        <v>13520033</v>
      </c>
      <c r="C132" s="13" t="s">
        <v>170</v>
      </c>
      <c r="D132" s="15" t="s">
        <v>4</v>
      </c>
      <c r="E132" s="17">
        <v>3</v>
      </c>
      <c r="F132" s="17">
        <v>6</v>
      </c>
      <c r="G132" s="17">
        <v>14.5</v>
      </c>
      <c r="H132" s="44">
        <f t="shared" si="0"/>
        <v>23.5</v>
      </c>
      <c r="I132" s="17">
        <v>6.5</v>
      </c>
      <c r="J132" s="17">
        <v>0</v>
      </c>
      <c r="K132" s="17">
        <v>0</v>
      </c>
      <c r="L132" s="17">
        <v>15</v>
      </c>
      <c r="M132" s="18">
        <f t="shared" si="1"/>
        <v>21.5</v>
      </c>
      <c r="N132" s="17">
        <v>1</v>
      </c>
      <c r="O132" s="17">
        <v>8</v>
      </c>
      <c r="P132" s="17">
        <v>2</v>
      </c>
      <c r="Q132" s="17" t="s">
        <v>11</v>
      </c>
      <c r="R132" s="18">
        <f t="shared" si="10"/>
        <v>11</v>
      </c>
      <c r="S132" s="44">
        <f t="shared" si="3"/>
        <v>56</v>
      </c>
    </row>
    <row r="133" spans="1:19" ht="14.5" x14ac:dyDescent="0.35">
      <c r="A133" s="14">
        <v>14</v>
      </c>
      <c r="B133" s="14">
        <v>13520036</v>
      </c>
      <c r="C133" s="13" t="s">
        <v>171</v>
      </c>
      <c r="D133" s="15" t="s">
        <v>4</v>
      </c>
      <c r="E133" s="17">
        <v>4</v>
      </c>
      <c r="F133" s="17">
        <v>0</v>
      </c>
      <c r="G133" s="17">
        <v>12</v>
      </c>
      <c r="H133" s="44">
        <f t="shared" si="0"/>
        <v>16</v>
      </c>
      <c r="I133" s="17">
        <v>7</v>
      </c>
      <c r="J133" s="17">
        <v>3</v>
      </c>
      <c r="K133" s="17">
        <v>0</v>
      </c>
      <c r="L133" s="17">
        <v>12</v>
      </c>
      <c r="M133" s="18">
        <f t="shared" si="1"/>
        <v>22</v>
      </c>
      <c r="N133" s="17">
        <v>15</v>
      </c>
      <c r="O133" s="17">
        <v>6</v>
      </c>
      <c r="P133" s="17">
        <v>2</v>
      </c>
      <c r="Q133" s="17" t="s">
        <v>13</v>
      </c>
      <c r="R133" s="18">
        <f t="shared" si="10"/>
        <v>23</v>
      </c>
      <c r="S133" s="44">
        <f t="shared" si="3"/>
        <v>61</v>
      </c>
    </row>
    <row r="134" spans="1:19" ht="14.5" x14ac:dyDescent="0.35">
      <c r="A134" s="14">
        <v>15</v>
      </c>
      <c r="B134" s="14">
        <v>13520039</v>
      </c>
      <c r="C134" s="13" t="s">
        <v>172</v>
      </c>
      <c r="D134" s="15" t="s">
        <v>4</v>
      </c>
      <c r="E134" s="17">
        <v>2</v>
      </c>
      <c r="F134" s="17">
        <v>6</v>
      </c>
      <c r="G134" s="17">
        <v>13.5</v>
      </c>
      <c r="H134" s="44">
        <f t="shared" si="0"/>
        <v>21.5</v>
      </c>
      <c r="I134" s="17">
        <v>6.5</v>
      </c>
      <c r="J134" s="17">
        <v>4</v>
      </c>
      <c r="K134" s="17">
        <v>0</v>
      </c>
      <c r="L134" s="17">
        <v>2</v>
      </c>
      <c r="M134" s="18">
        <f t="shared" si="1"/>
        <v>12.5</v>
      </c>
      <c r="N134" s="17">
        <v>21</v>
      </c>
      <c r="O134" s="17">
        <v>12</v>
      </c>
      <c r="P134" s="17">
        <v>2</v>
      </c>
      <c r="Q134" s="17" t="s">
        <v>13</v>
      </c>
      <c r="R134" s="18">
        <f t="shared" si="10"/>
        <v>35</v>
      </c>
      <c r="S134" s="44">
        <f t="shared" si="3"/>
        <v>69</v>
      </c>
    </row>
    <row r="135" spans="1:19" ht="14.5" x14ac:dyDescent="0.35">
      <c r="A135" s="14">
        <v>16</v>
      </c>
      <c r="B135" s="14">
        <v>13520042</v>
      </c>
      <c r="C135" s="13" t="s">
        <v>173</v>
      </c>
      <c r="D135" s="15" t="s">
        <v>4</v>
      </c>
      <c r="E135" s="17">
        <v>4</v>
      </c>
      <c r="F135" s="17">
        <v>3</v>
      </c>
      <c r="G135" s="17">
        <v>7</v>
      </c>
      <c r="H135" s="44">
        <f t="shared" si="0"/>
        <v>14</v>
      </c>
      <c r="I135" s="17">
        <v>3</v>
      </c>
      <c r="J135" s="17">
        <v>1</v>
      </c>
      <c r="K135" s="17">
        <v>0</v>
      </c>
      <c r="L135" s="17">
        <v>5</v>
      </c>
      <c r="M135" s="18">
        <f t="shared" si="1"/>
        <v>9</v>
      </c>
      <c r="N135" s="17">
        <v>21</v>
      </c>
      <c r="O135" s="17">
        <v>10</v>
      </c>
      <c r="P135" s="17">
        <v>2</v>
      </c>
      <c r="Q135" s="17" t="s">
        <v>13</v>
      </c>
      <c r="R135" s="18">
        <f t="shared" si="10"/>
        <v>33</v>
      </c>
      <c r="S135" s="44">
        <f t="shared" si="3"/>
        <v>56</v>
      </c>
    </row>
    <row r="136" spans="1:19" ht="14.5" x14ac:dyDescent="0.35">
      <c r="A136" s="14">
        <v>17</v>
      </c>
      <c r="B136" s="14">
        <v>13520045</v>
      </c>
      <c r="C136" s="13" t="s">
        <v>174</v>
      </c>
      <c r="D136" s="15" t="s">
        <v>4</v>
      </c>
      <c r="E136" s="17">
        <v>3</v>
      </c>
      <c r="F136" s="17">
        <v>6</v>
      </c>
      <c r="G136" s="17">
        <v>11</v>
      </c>
      <c r="H136" s="44">
        <f t="shared" si="0"/>
        <v>20</v>
      </c>
      <c r="I136" s="17">
        <v>4</v>
      </c>
      <c r="J136" s="17">
        <v>4</v>
      </c>
      <c r="K136" s="17">
        <v>4</v>
      </c>
      <c r="L136" s="17">
        <v>11</v>
      </c>
      <c r="M136" s="18">
        <f t="shared" si="1"/>
        <v>23</v>
      </c>
      <c r="N136" s="17">
        <v>19</v>
      </c>
      <c r="O136" s="17">
        <v>12</v>
      </c>
      <c r="P136" s="17">
        <v>2</v>
      </c>
      <c r="Q136" s="17" t="s">
        <v>13</v>
      </c>
      <c r="R136" s="18">
        <f t="shared" si="10"/>
        <v>33</v>
      </c>
      <c r="S136" s="44">
        <f t="shared" si="3"/>
        <v>76</v>
      </c>
    </row>
    <row r="137" spans="1:19" ht="14.5" x14ac:dyDescent="0.35">
      <c r="A137" s="14">
        <v>18</v>
      </c>
      <c r="B137" s="14">
        <v>13520048</v>
      </c>
      <c r="C137" s="13" t="s">
        <v>175</v>
      </c>
      <c r="D137" s="15" t="s">
        <v>4</v>
      </c>
      <c r="E137" s="17">
        <v>3</v>
      </c>
      <c r="F137" s="17">
        <v>0</v>
      </c>
      <c r="G137" s="17">
        <v>13.5</v>
      </c>
      <c r="H137" s="44">
        <f t="shared" si="0"/>
        <v>16.5</v>
      </c>
      <c r="I137" s="17">
        <v>0</v>
      </c>
      <c r="J137" s="17">
        <v>6</v>
      </c>
      <c r="K137" s="17">
        <v>0</v>
      </c>
      <c r="L137" s="17">
        <v>12</v>
      </c>
      <c r="M137" s="18">
        <f t="shared" si="1"/>
        <v>18</v>
      </c>
      <c r="N137" s="17">
        <v>14</v>
      </c>
      <c r="O137" s="17">
        <v>6</v>
      </c>
      <c r="P137" s="17">
        <v>2</v>
      </c>
      <c r="Q137" s="17" t="s">
        <v>13</v>
      </c>
      <c r="R137" s="18">
        <f t="shared" si="10"/>
        <v>22</v>
      </c>
      <c r="S137" s="44">
        <f t="shared" si="3"/>
        <v>56.5</v>
      </c>
    </row>
    <row r="138" spans="1:19" ht="14.5" x14ac:dyDescent="0.35">
      <c r="A138" s="14">
        <v>19</v>
      </c>
      <c r="B138" s="14">
        <v>13520051</v>
      </c>
      <c r="C138" s="13" t="s">
        <v>176</v>
      </c>
      <c r="D138" s="15" t="s">
        <v>4</v>
      </c>
      <c r="E138" s="17">
        <v>3</v>
      </c>
      <c r="F138" s="17">
        <v>6</v>
      </c>
      <c r="G138" s="17">
        <v>15</v>
      </c>
      <c r="H138" s="44">
        <f t="shared" si="0"/>
        <v>24</v>
      </c>
      <c r="I138" s="17">
        <v>7</v>
      </c>
      <c r="J138" s="17">
        <v>4</v>
      </c>
      <c r="K138" s="17">
        <v>4</v>
      </c>
      <c r="L138" s="17">
        <v>12.5</v>
      </c>
      <c r="M138" s="18">
        <f t="shared" si="1"/>
        <v>27.5</v>
      </c>
      <c r="N138" s="17">
        <v>20</v>
      </c>
      <c r="O138" s="17">
        <v>8</v>
      </c>
      <c r="P138" s="17">
        <v>2</v>
      </c>
      <c r="Q138" s="17" t="s">
        <v>13</v>
      </c>
      <c r="R138" s="18">
        <f t="shared" si="10"/>
        <v>30</v>
      </c>
      <c r="S138" s="44">
        <f t="shared" si="3"/>
        <v>81.5</v>
      </c>
    </row>
    <row r="139" spans="1:19" ht="14.5" x14ac:dyDescent="0.35">
      <c r="A139" s="14">
        <v>20</v>
      </c>
      <c r="B139" s="14">
        <v>13520054</v>
      </c>
      <c r="C139" s="13" t="s">
        <v>177</v>
      </c>
      <c r="D139" s="15" t="s">
        <v>4</v>
      </c>
      <c r="E139" s="17">
        <v>3</v>
      </c>
      <c r="F139" s="17">
        <v>6</v>
      </c>
      <c r="G139" s="17">
        <v>7</v>
      </c>
      <c r="H139" s="44">
        <f t="shared" si="0"/>
        <v>16</v>
      </c>
      <c r="I139" s="17">
        <v>6</v>
      </c>
      <c r="J139" s="17">
        <v>1</v>
      </c>
      <c r="K139" s="17">
        <v>0</v>
      </c>
      <c r="L139" s="17">
        <v>11</v>
      </c>
      <c r="M139" s="18">
        <f t="shared" si="1"/>
        <v>18</v>
      </c>
      <c r="N139" s="17">
        <v>21</v>
      </c>
      <c r="O139" s="17">
        <v>6</v>
      </c>
      <c r="P139" s="17">
        <v>2</v>
      </c>
      <c r="Q139" s="17" t="s">
        <v>11</v>
      </c>
      <c r="R139" s="18">
        <f t="shared" si="10"/>
        <v>29</v>
      </c>
      <c r="S139" s="44">
        <f t="shared" si="3"/>
        <v>63</v>
      </c>
    </row>
    <row r="140" spans="1:19" ht="14.5" x14ac:dyDescent="0.35">
      <c r="A140" s="14">
        <v>21</v>
      </c>
      <c r="B140" s="14">
        <v>13520057</v>
      </c>
      <c r="C140" s="13" t="s">
        <v>178</v>
      </c>
      <c r="D140" s="15" t="s">
        <v>4</v>
      </c>
      <c r="E140" s="17">
        <v>3</v>
      </c>
      <c r="F140" s="17">
        <v>6</v>
      </c>
      <c r="G140" s="17">
        <v>13.5</v>
      </c>
      <c r="H140" s="44">
        <f t="shared" si="0"/>
        <v>22.5</v>
      </c>
      <c r="I140" s="17">
        <v>6.5</v>
      </c>
      <c r="J140" s="17">
        <v>4</v>
      </c>
      <c r="K140" s="17">
        <v>3</v>
      </c>
      <c r="L140" s="17">
        <v>9.5</v>
      </c>
      <c r="M140" s="18">
        <f t="shared" si="1"/>
        <v>23</v>
      </c>
      <c r="N140" s="17">
        <v>21</v>
      </c>
      <c r="O140" s="17">
        <v>10</v>
      </c>
      <c r="P140" s="17">
        <v>2</v>
      </c>
      <c r="Q140" s="17" t="s">
        <v>13</v>
      </c>
      <c r="R140" s="18">
        <f t="shared" si="10"/>
        <v>33</v>
      </c>
      <c r="S140" s="44">
        <f t="shared" si="3"/>
        <v>78.5</v>
      </c>
    </row>
    <row r="141" spans="1:19" ht="14.5" x14ac:dyDescent="0.35">
      <c r="A141" s="14">
        <v>22</v>
      </c>
      <c r="B141" s="14">
        <v>13520060</v>
      </c>
      <c r="C141" s="13" t="s">
        <v>179</v>
      </c>
      <c r="D141" s="15" t="s">
        <v>4</v>
      </c>
      <c r="E141" s="17">
        <v>5</v>
      </c>
      <c r="F141" s="17">
        <v>0</v>
      </c>
      <c r="G141" s="17">
        <v>10.5</v>
      </c>
      <c r="H141" s="44">
        <f t="shared" si="0"/>
        <v>15.5</v>
      </c>
      <c r="I141" s="17">
        <v>5</v>
      </c>
      <c r="J141" s="17">
        <v>0</v>
      </c>
      <c r="K141" s="17">
        <v>0</v>
      </c>
      <c r="L141" s="17">
        <v>5</v>
      </c>
      <c r="M141" s="18">
        <f t="shared" si="1"/>
        <v>10</v>
      </c>
      <c r="N141" s="17">
        <v>19</v>
      </c>
      <c r="O141" s="17">
        <v>4</v>
      </c>
      <c r="P141" s="17">
        <v>2</v>
      </c>
      <c r="Q141" s="17" t="s">
        <v>9</v>
      </c>
      <c r="R141" s="18">
        <f t="shared" si="10"/>
        <v>25</v>
      </c>
      <c r="S141" s="44">
        <f t="shared" si="3"/>
        <v>50.5</v>
      </c>
    </row>
    <row r="142" spans="1:19" ht="14.5" x14ac:dyDescent="0.35">
      <c r="A142" s="14">
        <v>23</v>
      </c>
      <c r="B142" s="14">
        <v>13520063</v>
      </c>
      <c r="C142" s="13" t="s">
        <v>180</v>
      </c>
      <c r="D142" s="15" t="s">
        <v>4</v>
      </c>
      <c r="E142" s="17">
        <v>4</v>
      </c>
      <c r="F142" s="17">
        <v>3</v>
      </c>
      <c r="G142" s="17">
        <v>13.5</v>
      </c>
      <c r="H142" s="44">
        <f t="shared" si="0"/>
        <v>20.5</v>
      </c>
      <c r="I142" s="17">
        <v>9</v>
      </c>
      <c r="J142" s="17">
        <v>2</v>
      </c>
      <c r="K142" s="17">
        <v>4</v>
      </c>
      <c r="L142" s="17">
        <v>5</v>
      </c>
      <c r="M142" s="18">
        <f t="shared" si="1"/>
        <v>20</v>
      </c>
      <c r="N142" s="17">
        <v>21</v>
      </c>
      <c r="O142" s="17">
        <v>6</v>
      </c>
      <c r="P142" s="17">
        <v>2</v>
      </c>
      <c r="Q142" s="17" t="s">
        <v>11</v>
      </c>
      <c r="R142" s="18">
        <f t="shared" si="10"/>
        <v>29</v>
      </c>
      <c r="S142" s="44">
        <f t="shared" si="3"/>
        <v>69.5</v>
      </c>
    </row>
    <row r="143" spans="1:19" ht="14.5" x14ac:dyDescent="0.35">
      <c r="A143" s="14">
        <v>24</v>
      </c>
      <c r="B143" s="14">
        <v>13520066</v>
      </c>
      <c r="C143" s="13" t="s">
        <v>181</v>
      </c>
      <c r="D143" s="15" t="s">
        <v>4</v>
      </c>
      <c r="E143" s="17">
        <v>4</v>
      </c>
      <c r="F143" s="17">
        <v>3</v>
      </c>
      <c r="G143" s="17">
        <v>10.5</v>
      </c>
      <c r="H143" s="44">
        <f t="shared" si="0"/>
        <v>17.5</v>
      </c>
      <c r="I143" s="17">
        <v>4</v>
      </c>
      <c r="J143" s="17">
        <v>5</v>
      </c>
      <c r="K143" s="17">
        <v>2</v>
      </c>
      <c r="L143" s="17">
        <v>11</v>
      </c>
      <c r="M143" s="18">
        <f t="shared" si="1"/>
        <v>22</v>
      </c>
      <c r="N143" s="17">
        <v>10</v>
      </c>
      <c r="O143" s="17">
        <v>12</v>
      </c>
      <c r="P143" s="17">
        <v>2</v>
      </c>
      <c r="Q143" s="17" t="s">
        <v>13</v>
      </c>
      <c r="R143" s="18">
        <f t="shared" si="10"/>
        <v>24</v>
      </c>
      <c r="S143" s="44">
        <f t="shared" si="3"/>
        <v>63.5</v>
      </c>
    </row>
    <row r="144" spans="1:19" ht="14.5" x14ac:dyDescent="0.35">
      <c r="A144" s="14">
        <v>25</v>
      </c>
      <c r="B144" s="14">
        <v>13520069</v>
      </c>
      <c r="C144" s="13" t="s">
        <v>182</v>
      </c>
      <c r="D144" s="15" t="s">
        <v>4</v>
      </c>
      <c r="E144" s="17">
        <v>2</v>
      </c>
      <c r="F144" s="17">
        <v>0</v>
      </c>
      <c r="G144" s="17">
        <v>5</v>
      </c>
      <c r="H144" s="44">
        <f t="shared" si="0"/>
        <v>7</v>
      </c>
      <c r="I144" s="17">
        <v>2</v>
      </c>
      <c r="J144" s="17">
        <v>1</v>
      </c>
      <c r="K144" s="17">
        <v>0</v>
      </c>
      <c r="L144" s="17">
        <v>11</v>
      </c>
      <c r="M144" s="18">
        <f t="shared" si="1"/>
        <v>14</v>
      </c>
      <c r="N144" s="17">
        <v>9</v>
      </c>
      <c r="O144" s="17">
        <v>6</v>
      </c>
      <c r="P144" s="17">
        <v>2</v>
      </c>
      <c r="Q144" s="17" t="s">
        <v>11</v>
      </c>
      <c r="R144" s="18">
        <f t="shared" si="10"/>
        <v>17</v>
      </c>
      <c r="S144" s="44">
        <f t="shared" si="3"/>
        <v>38</v>
      </c>
    </row>
    <row r="145" spans="1:19" ht="14.5" x14ac:dyDescent="0.35">
      <c r="A145" s="14">
        <v>26</v>
      </c>
      <c r="B145" s="14">
        <v>13520072</v>
      </c>
      <c r="C145" s="13" t="s">
        <v>183</v>
      </c>
      <c r="D145" s="15" t="s">
        <v>4</v>
      </c>
      <c r="E145" s="17">
        <v>1</v>
      </c>
      <c r="F145" s="17">
        <v>6</v>
      </c>
      <c r="G145" s="17">
        <v>10.5</v>
      </c>
      <c r="H145" s="44">
        <f t="shared" si="0"/>
        <v>17.5</v>
      </c>
      <c r="I145" s="17">
        <v>6</v>
      </c>
      <c r="J145" s="17">
        <v>3</v>
      </c>
      <c r="K145" s="17">
        <v>0</v>
      </c>
      <c r="L145" s="17">
        <v>14.5</v>
      </c>
      <c r="M145" s="18">
        <f t="shared" si="1"/>
        <v>23.5</v>
      </c>
      <c r="N145" s="17">
        <v>5</v>
      </c>
      <c r="O145" s="17">
        <v>10</v>
      </c>
      <c r="P145" s="17">
        <v>2</v>
      </c>
      <c r="Q145" s="17" t="s">
        <v>13</v>
      </c>
      <c r="R145" s="18">
        <f t="shared" si="10"/>
        <v>17</v>
      </c>
      <c r="S145" s="44">
        <f t="shared" si="3"/>
        <v>58</v>
      </c>
    </row>
    <row r="146" spans="1:19" ht="14.5" x14ac:dyDescent="0.35">
      <c r="A146" s="14">
        <v>27</v>
      </c>
      <c r="B146" s="14">
        <v>13520075</v>
      </c>
      <c r="C146" s="13" t="s">
        <v>184</v>
      </c>
      <c r="D146" s="15" t="s">
        <v>4</v>
      </c>
      <c r="E146" s="17">
        <v>4</v>
      </c>
      <c r="F146" s="17">
        <v>3</v>
      </c>
      <c r="G146" s="17">
        <v>7</v>
      </c>
      <c r="H146" s="44">
        <f t="shared" si="0"/>
        <v>14</v>
      </c>
      <c r="I146" s="17">
        <v>4</v>
      </c>
      <c r="J146" s="17">
        <v>5</v>
      </c>
      <c r="K146" s="17">
        <v>1</v>
      </c>
      <c r="L146" s="17">
        <v>8.5</v>
      </c>
      <c r="M146" s="18">
        <f t="shared" si="1"/>
        <v>18.5</v>
      </c>
      <c r="N146" s="17">
        <v>19</v>
      </c>
      <c r="O146" s="17">
        <v>6</v>
      </c>
      <c r="P146" s="17">
        <v>2</v>
      </c>
      <c r="Q146" s="17" t="s">
        <v>13</v>
      </c>
      <c r="R146" s="18">
        <f t="shared" si="10"/>
        <v>27</v>
      </c>
      <c r="S146" s="44">
        <f t="shared" si="3"/>
        <v>59.5</v>
      </c>
    </row>
    <row r="147" spans="1:19" ht="14.5" x14ac:dyDescent="0.35">
      <c r="A147" s="14">
        <v>28</v>
      </c>
      <c r="B147" s="14">
        <v>13520078</v>
      </c>
      <c r="C147" s="13" t="s">
        <v>185</v>
      </c>
      <c r="D147" s="15" t="s">
        <v>4</v>
      </c>
      <c r="E147" s="17">
        <v>2</v>
      </c>
      <c r="F147" s="17">
        <v>5</v>
      </c>
      <c r="G147" s="17">
        <v>16</v>
      </c>
      <c r="H147" s="44">
        <f t="shared" si="0"/>
        <v>23</v>
      </c>
      <c r="I147" s="17">
        <v>6</v>
      </c>
      <c r="J147" s="17">
        <v>6</v>
      </c>
      <c r="K147" s="17">
        <v>4</v>
      </c>
      <c r="L147" s="17">
        <v>7</v>
      </c>
      <c r="M147" s="18">
        <f t="shared" si="1"/>
        <v>23</v>
      </c>
      <c r="N147" s="17">
        <v>8</v>
      </c>
      <c r="O147" s="17">
        <v>10</v>
      </c>
      <c r="P147" s="17">
        <v>2</v>
      </c>
      <c r="Q147" s="17" t="s">
        <v>11</v>
      </c>
      <c r="R147" s="18">
        <f t="shared" si="10"/>
        <v>20</v>
      </c>
      <c r="S147" s="44">
        <f t="shared" si="3"/>
        <v>66</v>
      </c>
    </row>
    <row r="148" spans="1:19" ht="14.5" x14ac:dyDescent="0.35">
      <c r="A148" s="14">
        <v>29</v>
      </c>
      <c r="B148" s="14">
        <v>13520081</v>
      </c>
      <c r="C148" s="13" t="s">
        <v>186</v>
      </c>
      <c r="D148" s="15" t="s">
        <v>4</v>
      </c>
      <c r="E148" s="17">
        <v>5</v>
      </c>
      <c r="F148" s="17">
        <v>6</v>
      </c>
      <c r="G148" s="17">
        <v>10.5</v>
      </c>
      <c r="H148" s="44">
        <f t="shared" si="0"/>
        <v>21.5</v>
      </c>
      <c r="I148" s="17">
        <v>6</v>
      </c>
      <c r="J148" s="17">
        <v>4</v>
      </c>
      <c r="K148" s="17">
        <v>0</v>
      </c>
      <c r="L148" s="17">
        <v>7.5</v>
      </c>
      <c r="M148" s="18">
        <f t="shared" si="1"/>
        <v>17.5</v>
      </c>
      <c r="N148" s="17">
        <v>11</v>
      </c>
      <c r="O148" s="17">
        <v>6</v>
      </c>
      <c r="P148" s="17">
        <v>2</v>
      </c>
      <c r="Q148" s="17" t="s">
        <v>13</v>
      </c>
      <c r="R148" s="18">
        <f t="shared" si="10"/>
        <v>19</v>
      </c>
      <c r="S148" s="44">
        <f t="shared" si="3"/>
        <v>58</v>
      </c>
    </row>
    <row r="149" spans="1:19" ht="14.5" x14ac:dyDescent="0.35">
      <c r="A149" s="14">
        <v>30</v>
      </c>
      <c r="B149" s="14">
        <v>13520084</v>
      </c>
      <c r="C149" s="13" t="s">
        <v>187</v>
      </c>
      <c r="D149" s="15" t="s">
        <v>4</v>
      </c>
      <c r="E149" s="17">
        <v>3</v>
      </c>
      <c r="F149" s="17">
        <v>3</v>
      </c>
      <c r="G149" s="17">
        <v>13.5</v>
      </c>
      <c r="H149" s="44">
        <f t="shared" si="0"/>
        <v>19.5</v>
      </c>
      <c r="I149" s="17">
        <v>9</v>
      </c>
      <c r="J149" s="17">
        <v>4.5</v>
      </c>
      <c r="K149" s="17">
        <v>4</v>
      </c>
      <c r="L149" s="17">
        <v>14.5</v>
      </c>
      <c r="M149" s="18">
        <f t="shared" si="1"/>
        <v>32</v>
      </c>
      <c r="N149" s="17">
        <v>21</v>
      </c>
      <c r="O149" s="17">
        <v>8</v>
      </c>
      <c r="P149" s="17">
        <v>2</v>
      </c>
      <c r="Q149" s="17" t="s">
        <v>13</v>
      </c>
      <c r="R149" s="18">
        <f t="shared" si="10"/>
        <v>31</v>
      </c>
      <c r="S149" s="44">
        <f t="shared" si="3"/>
        <v>82.5</v>
      </c>
    </row>
    <row r="150" spans="1:19" ht="14.5" x14ac:dyDescent="0.35">
      <c r="A150" s="14">
        <v>31</v>
      </c>
      <c r="B150" s="14">
        <v>13520087</v>
      </c>
      <c r="C150" s="13" t="s">
        <v>188</v>
      </c>
      <c r="D150" s="15" t="s">
        <v>4</v>
      </c>
      <c r="E150" s="17">
        <v>1</v>
      </c>
      <c r="F150" s="17">
        <v>6</v>
      </c>
      <c r="G150" s="17">
        <v>11</v>
      </c>
      <c r="H150" s="44">
        <f t="shared" si="0"/>
        <v>18</v>
      </c>
      <c r="I150" s="17">
        <v>6</v>
      </c>
      <c r="J150" s="17">
        <v>1</v>
      </c>
      <c r="K150" s="17">
        <v>0</v>
      </c>
      <c r="L150" s="17">
        <v>5.5</v>
      </c>
      <c r="M150" s="18">
        <f t="shared" si="1"/>
        <v>12.5</v>
      </c>
      <c r="N150" s="17">
        <v>21</v>
      </c>
      <c r="O150" s="17">
        <v>10</v>
      </c>
      <c r="P150" s="17">
        <v>2</v>
      </c>
      <c r="Q150" s="17" t="s">
        <v>13</v>
      </c>
      <c r="R150" s="18">
        <f t="shared" si="10"/>
        <v>33</v>
      </c>
      <c r="S150" s="44">
        <f t="shared" si="3"/>
        <v>63.5</v>
      </c>
    </row>
    <row r="151" spans="1:19" ht="14.5" x14ac:dyDescent="0.35">
      <c r="A151" s="14">
        <v>32</v>
      </c>
      <c r="B151" s="14">
        <v>13520090</v>
      </c>
      <c r="C151" s="13" t="s">
        <v>189</v>
      </c>
      <c r="D151" s="15" t="s">
        <v>4</v>
      </c>
      <c r="E151" s="17">
        <v>2</v>
      </c>
      <c r="F151" s="17">
        <v>6</v>
      </c>
      <c r="G151" s="17">
        <v>10.5</v>
      </c>
      <c r="H151" s="44">
        <f t="shared" si="0"/>
        <v>18.5</v>
      </c>
      <c r="I151" s="17">
        <v>4</v>
      </c>
      <c r="J151" s="17">
        <v>6</v>
      </c>
      <c r="K151" s="17">
        <v>1.5</v>
      </c>
      <c r="L151" s="17">
        <v>2</v>
      </c>
      <c r="M151" s="18">
        <f t="shared" si="1"/>
        <v>13.5</v>
      </c>
      <c r="N151" s="17">
        <v>18</v>
      </c>
      <c r="O151" s="17">
        <v>10</v>
      </c>
      <c r="P151" s="17">
        <v>2</v>
      </c>
      <c r="Q151" s="17" t="s">
        <v>13</v>
      </c>
      <c r="R151" s="18">
        <f t="shared" si="10"/>
        <v>30</v>
      </c>
      <c r="S151" s="44">
        <f t="shared" si="3"/>
        <v>62</v>
      </c>
    </row>
    <row r="152" spans="1:19" ht="14.5" x14ac:dyDescent="0.35">
      <c r="A152" s="14">
        <v>33</v>
      </c>
      <c r="B152" s="14">
        <v>13520093</v>
      </c>
      <c r="C152" s="13" t="s">
        <v>190</v>
      </c>
      <c r="D152" s="15" t="s">
        <v>4</v>
      </c>
      <c r="E152" s="17">
        <v>2</v>
      </c>
      <c r="F152" s="17">
        <v>4</v>
      </c>
      <c r="G152" s="17">
        <v>19</v>
      </c>
      <c r="H152" s="44">
        <f t="shared" si="0"/>
        <v>25</v>
      </c>
      <c r="I152" s="17">
        <v>6</v>
      </c>
      <c r="J152" s="17">
        <v>6</v>
      </c>
      <c r="K152" s="17">
        <v>1.5</v>
      </c>
      <c r="L152" s="17">
        <v>12</v>
      </c>
      <c r="M152" s="18">
        <f t="shared" si="1"/>
        <v>25.5</v>
      </c>
      <c r="N152" s="17">
        <v>21</v>
      </c>
      <c r="O152" s="17">
        <v>10</v>
      </c>
      <c r="P152" s="17">
        <v>2</v>
      </c>
      <c r="Q152" s="17" t="s">
        <v>13</v>
      </c>
      <c r="R152" s="18">
        <f t="shared" si="10"/>
        <v>33</v>
      </c>
      <c r="S152" s="44">
        <f t="shared" si="3"/>
        <v>83.5</v>
      </c>
    </row>
    <row r="153" spans="1:19" ht="14.5" x14ac:dyDescent="0.35">
      <c r="A153" s="14">
        <v>34</v>
      </c>
      <c r="B153" s="14">
        <v>13520096</v>
      </c>
      <c r="C153" s="13" t="s">
        <v>191</v>
      </c>
      <c r="D153" s="15" t="s">
        <v>4</v>
      </c>
      <c r="E153" s="17">
        <v>5</v>
      </c>
      <c r="F153" s="17">
        <v>1</v>
      </c>
      <c r="G153" s="17">
        <v>7</v>
      </c>
      <c r="H153" s="44">
        <f t="shared" si="0"/>
        <v>13</v>
      </c>
      <c r="I153" s="17">
        <v>6</v>
      </c>
      <c r="J153" s="17">
        <v>6</v>
      </c>
      <c r="K153" s="17">
        <v>0</v>
      </c>
      <c r="L153" s="17">
        <v>13</v>
      </c>
      <c r="M153" s="18">
        <f t="shared" si="1"/>
        <v>25</v>
      </c>
      <c r="N153" s="17">
        <v>13</v>
      </c>
      <c r="O153" s="17">
        <v>8</v>
      </c>
      <c r="P153" s="17">
        <v>2</v>
      </c>
      <c r="Q153" s="17" t="s">
        <v>11</v>
      </c>
      <c r="R153" s="18">
        <f t="shared" si="10"/>
        <v>23</v>
      </c>
      <c r="S153" s="44">
        <f t="shared" si="3"/>
        <v>61</v>
      </c>
    </row>
    <row r="154" spans="1:19" ht="14.5" x14ac:dyDescent="0.35">
      <c r="A154" s="14">
        <v>35</v>
      </c>
      <c r="B154" s="14">
        <v>13520099</v>
      </c>
      <c r="C154" s="13" t="s">
        <v>192</v>
      </c>
      <c r="D154" s="15" t="s">
        <v>4</v>
      </c>
      <c r="E154" s="17">
        <v>3</v>
      </c>
      <c r="F154" s="17">
        <v>6</v>
      </c>
      <c r="G154" s="17">
        <v>10.5</v>
      </c>
      <c r="H154" s="44">
        <f t="shared" si="0"/>
        <v>19.5</v>
      </c>
      <c r="I154" s="17">
        <v>4</v>
      </c>
      <c r="J154" s="17">
        <v>0</v>
      </c>
      <c r="K154" s="17">
        <v>0</v>
      </c>
      <c r="L154" s="17">
        <v>12</v>
      </c>
      <c r="M154" s="18">
        <f t="shared" si="1"/>
        <v>16</v>
      </c>
      <c r="N154" s="17">
        <v>14</v>
      </c>
      <c r="O154" s="17">
        <v>8</v>
      </c>
      <c r="P154" s="17">
        <v>2</v>
      </c>
      <c r="Q154" s="17" t="s">
        <v>11</v>
      </c>
      <c r="R154" s="18">
        <f t="shared" si="10"/>
        <v>24</v>
      </c>
      <c r="S154" s="44">
        <f t="shared" si="3"/>
        <v>59.5</v>
      </c>
    </row>
    <row r="155" spans="1:19" ht="14.5" x14ac:dyDescent="0.35">
      <c r="A155" s="14">
        <v>36</v>
      </c>
      <c r="B155" s="14">
        <v>13520102</v>
      </c>
      <c r="C155" s="13" t="s">
        <v>193</v>
      </c>
      <c r="D155" s="15" t="s">
        <v>4</v>
      </c>
      <c r="E155" s="17">
        <v>3</v>
      </c>
      <c r="F155" s="17">
        <v>0</v>
      </c>
      <c r="G155" s="17">
        <v>10.5</v>
      </c>
      <c r="H155" s="44">
        <f t="shared" si="0"/>
        <v>13.5</v>
      </c>
      <c r="I155" s="17">
        <v>7</v>
      </c>
      <c r="J155" s="17">
        <v>6</v>
      </c>
      <c r="K155" s="17">
        <v>0</v>
      </c>
      <c r="L155" s="17">
        <v>11</v>
      </c>
      <c r="M155" s="18">
        <f t="shared" si="1"/>
        <v>24</v>
      </c>
      <c r="N155" s="17">
        <v>3</v>
      </c>
      <c r="O155" s="17">
        <v>6</v>
      </c>
      <c r="P155" s="17">
        <v>2</v>
      </c>
      <c r="Q155" s="17" t="s">
        <v>13</v>
      </c>
      <c r="R155" s="18">
        <f t="shared" si="10"/>
        <v>11</v>
      </c>
      <c r="S155" s="44">
        <f t="shared" si="3"/>
        <v>48.5</v>
      </c>
    </row>
    <row r="156" spans="1:19" ht="14.5" x14ac:dyDescent="0.35">
      <c r="A156" s="14">
        <v>37</v>
      </c>
      <c r="B156" s="14">
        <v>13520105</v>
      </c>
      <c r="C156" s="13" t="s">
        <v>194</v>
      </c>
      <c r="D156" s="15" t="s">
        <v>4</v>
      </c>
      <c r="E156" s="17">
        <v>1</v>
      </c>
      <c r="F156" s="17">
        <v>4</v>
      </c>
      <c r="G156" s="17">
        <v>19</v>
      </c>
      <c r="H156" s="44">
        <f t="shared" si="0"/>
        <v>24</v>
      </c>
      <c r="I156" s="17">
        <v>7</v>
      </c>
      <c r="J156" s="17">
        <v>6</v>
      </c>
      <c r="K156" s="17">
        <v>0</v>
      </c>
      <c r="L156" s="17">
        <v>11</v>
      </c>
      <c r="M156" s="18">
        <f t="shared" si="1"/>
        <v>24</v>
      </c>
      <c r="N156" s="17">
        <v>15</v>
      </c>
      <c r="O156" s="17">
        <v>12</v>
      </c>
      <c r="P156" s="17">
        <v>2</v>
      </c>
      <c r="Q156" s="17" t="s">
        <v>11</v>
      </c>
      <c r="R156" s="18">
        <f t="shared" si="10"/>
        <v>29</v>
      </c>
      <c r="S156" s="44">
        <f t="shared" si="3"/>
        <v>77</v>
      </c>
    </row>
    <row r="157" spans="1:19" ht="14.5" x14ac:dyDescent="0.35">
      <c r="A157" s="14">
        <v>38</v>
      </c>
      <c r="B157" s="14">
        <v>13520108</v>
      </c>
      <c r="C157" s="13" t="s">
        <v>195</v>
      </c>
      <c r="D157" s="15" t="s">
        <v>4</v>
      </c>
      <c r="E157" s="17">
        <v>3</v>
      </c>
      <c r="F157" s="17">
        <v>6</v>
      </c>
      <c r="G157" s="17">
        <v>12.5</v>
      </c>
      <c r="H157" s="44">
        <f t="shared" si="0"/>
        <v>21.5</v>
      </c>
      <c r="I157" s="17">
        <v>9</v>
      </c>
      <c r="J157" s="17">
        <v>3</v>
      </c>
      <c r="K157" s="17">
        <v>0</v>
      </c>
      <c r="L157" s="17">
        <v>8</v>
      </c>
      <c r="M157" s="18">
        <f t="shared" si="1"/>
        <v>20</v>
      </c>
      <c r="N157" s="17">
        <v>7</v>
      </c>
      <c r="O157" s="17">
        <v>10</v>
      </c>
      <c r="P157" s="17">
        <v>2</v>
      </c>
      <c r="Q157" s="17" t="s">
        <v>10</v>
      </c>
      <c r="R157" s="18">
        <f t="shared" si="10"/>
        <v>19</v>
      </c>
      <c r="S157" s="44">
        <f t="shared" si="3"/>
        <v>60.5</v>
      </c>
    </row>
    <row r="158" spans="1:19" ht="14.5" x14ac:dyDescent="0.35">
      <c r="A158" s="14">
        <v>39</v>
      </c>
      <c r="B158" s="14">
        <v>13520111</v>
      </c>
      <c r="C158" s="13" t="s">
        <v>196</v>
      </c>
      <c r="D158" s="15" t="s">
        <v>4</v>
      </c>
      <c r="E158" s="17">
        <v>4</v>
      </c>
      <c r="F158" s="17">
        <v>6</v>
      </c>
      <c r="G158" s="17">
        <v>2</v>
      </c>
      <c r="H158" s="44">
        <f t="shared" si="0"/>
        <v>12</v>
      </c>
      <c r="I158" s="17">
        <v>4.5</v>
      </c>
      <c r="J158" s="17">
        <v>4</v>
      </c>
      <c r="K158" s="17">
        <v>1</v>
      </c>
      <c r="L158" s="17">
        <v>8</v>
      </c>
      <c r="M158" s="18">
        <f t="shared" si="1"/>
        <v>17.5</v>
      </c>
      <c r="N158" s="17">
        <v>6</v>
      </c>
      <c r="O158" s="17">
        <v>6</v>
      </c>
      <c r="P158" s="17">
        <v>2</v>
      </c>
      <c r="Q158" s="17" t="s">
        <v>9</v>
      </c>
      <c r="R158" s="18">
        <f t="shared" si="10"/>
        <v>14</v>
      </c>
      <c r="S158" s="44">
        <f t="shared" si="3"/>
        <v>43.5</v>
      </c>
    </row>
    <row r="159" spans="1:19" ht="14.5" x14ac:dyDescent="0.35">
      <c r="A159" s="14">
        <v>40</v>
      </c>
      <c r="B159" s="14">
        <v>13520114</v>
      </c>
      <c r="C159" s="13" t="s">
        <v>197</v>
      </c>
      <c r="D159" s="15" t="s">
        <v>4</v>
      </c>
      <c r="E159" s="17">
        <v>2</v>
      </c>
      <c r="F159" s="17">
        <v>6</v>
      </c>
      <c r="G159" s="17">
        <v>10.5</v>
      </c>
      <c r="H159" s="44">
        <f t="shared" si="0"/>
        <v>18.5</v>
      </c>
      <c r="I159" s="17">
        <v>6</v>
      </c>
      <c r="J159" s="17">
        <v>4</v>
      </c>
      <c r="K159" s="17">
        <v>0</v>
      </c>
      <c r="L159" s="17">
        <v>11</v>
      </c>
      <c r="M159" s="18">
        <f t="shared" si="1"/>
        <v>21</v>
      </c>
      <c r="N159" s="17">
        <v>19</v>
      </c>
      <c r="O159" s="17">
        <v>12</v>
      </c>
      <c r="P159" s="17">
        <v>2</v>
      </c>
      <c r="Q159" s="17" t="s">
        <v>13</v>
      </c>
      <c r="R159" s="18">
        <f t="shared" si="10"/>
        <v>33</v>
      </c>
      <c r="S159" s="44">
        <f t="shared" si="3"/>
        <v>72.5</v>
      </c>
    </row>
    <row r="160" spans="1:19" ht="14.5" x14ac:dyDescent="0.35">
      <c r="A160" s="14">
        <v>41</v>
      </c>
      <c r="B160" s="14">
        <v>13520117</v>
      </c>
      <c r="C160" s="13" t="s">
        <v>198</v>
      </c>
      <c r="D160" s="15" t="s">
        <v>4</v>
      </c>
      <c r="E160" s="17">
        <v>4</v>
      </c>
      <c r="F160" s="17">
        <v>6</v>
      </c>
      <c r="G160" s="17">
        <v>8.5</v>
      </c>
      <c r="H160" s="44">
        <f t="shared" si="0"/>
        <v>18.5</v>
      </c>
      <c r="I160" s="17">
        <v>8</v>
      </c>
      <c r="J160" s="17">
        <v>6</v>
      </c>
      <c r="K160" s="17">
        <v>4</v>
      </c>
      <c r="L160" s="17">
        <v>14</v>
      </c>
      <c r="M160" s="18">
        <f t="shared" si="1"/>
        <v>32</v>
      </c>
      <c r="N160" s="17">
        <v>21</v>
      </c>
      <c r="O160" s="17">
        <v>12</v>
      </c>
      <c r="P160" s="17">
        <v>2</v>
      </c>
      <c r="Q160" s="17" t="s">
        <v>13</v>
      </c>
      <c r="R160" s="18">
        <f t="shared" si="10"/>
        <v>35</v>
      </c>
      <c r="S160" s="44">
        <f t="shared" si="3"/>
        <v>85.5</v>
      </c>
    </row>
    <row r="161" spans="1:19" ht="14.5" x14ac:dyDescent="0.35">
      <c r="A161" s="14">
        <v>42</v>
      </c>
      <c r="B161" s="14">
        <v>13520120</v>
      </c>
      <c r="C161" s="13" t="s">
        <v>199</v>
      </c>
      <c r="D161" s="15" t="s">
        <v>4</v>
      </c>
      <c r="E161" s="17">
        <v>4</v>
      </c>
      <c r="F161" s="17">
        <v>6</v>
      </c>
      <c r="G161" s="17">
        <v>13.5</v>
      </c>
      <c r="H161" s="44">
        <f t="shared" si="0"/>
        <v>23.5</v>
      </c>
      <c r="I161" s="17">
        <v>9</v>
      </c>
      <c r="J161" s="17">
        <v>4.5</v>
      </c>
      <c r="K161" s="17">
        <v>4</v>
      </c>
      <c r="L161" s="17">
        <v>8.5</v>
      </c>
      <c r="M161" s="18">
        <f t="shared" si="1"/>
        <v>26</v>
      </c>
      <c r="N161" s="17">
        <v>10</v>
      </c>
      <c r="O161" s="17">
        <v>6</v>
      </c>
      <c r="P161" s="17">
        <v>2</v>
      </c>
      <c r="Q161" s="17" t="s">
        <v>11</v>
      </c>
      <c r="R161" s="18">
        <f t="shared" si="10"/>
        <v>18</v>
      </c>
      <c r="S161" s="44">
        <f t="shared" si="3"/>
        <v>67.5</v>
      </c>
    </row>
    <row r="162" spans="1:19" ht="14.5" x14ac:dyDescent="0.35">
      <c r="A162" s="14">
        <v>43</v>
      </c>
      <c r="B162" s="14">
        <v>13520123</v>
      </c>
      <c r="C162" s="13" t="s">
        <v>200</v>
      </c>
      <c r="D162" s="15" t="s">
        <v>4</v>
      </c>
      <c r="E162" s="17">
        <v>2</v>
      </c>
      <c r="F162" s="17">
        <v>6</v>
      </c>
      <c r="G162" s="17">
        <v>8.5</v>
      </c>
      <c r="H162" s="44">
        <f t="shared" si="0"/>
        <v>16.5</v>
      </c>
      <c r="I162" s="17">
        <v>8</v>
      </c>
      <c r="J162" s="17">
        <v>6</v>
      </c>
      <c r="K162" s="17">
        <v>1</v>
      </c>
      <c r="L162" s="17">
        <v>12.5</v>
      </c>
      <c r="M162" s="18">
        <f t="shared" si="1"/>
        <v>27.5</v>
      </c>
      <c r="N162" s="17">
        <v>5</v>
      </c>
      <c r="O162" s="17">
        <v>10</v>
      </c>
      <c r="P162" s="17">
        <v>2</v>
      </c>
      <c r="Q162" s="17" t="s">
        <v>11</v>
      </c>
      <c r="R162" s="18">
        <f t="shared" si="10"/>
        <v>17</v>
      </c>
      <c r="S162" s="44">
        <f t="shared" si="3"/>
        <v>61</v>
      </c>
    </row>
    <row r="163" spans="1:19" ht="14.5" x14ac:dyDescent="0.35">
      <c r="A163" s="14">
        <v>44</v>
      </c>
      <c r="B163" s="14">
        <v>13520126</v>
      </c>
      <c r="C163" s="13" t="s">
        <v>201</v>
      </c>
      <c r="D163" s="15" t="s">
        <v>4</v>
      </c>
      <c r="E163" s="17">
        <v>2</v>
      </c>
      <c r="F163" s="17">
        <v>6</v>
      </c>
      <c r="G163" s="17">
        <v>12.5</v>
      </c>
      <c r="H163" s="44">
        <f t="shared" si="0"/>
        <v>20.5</v>
      </c>
      <c r="I163" s="17">
        <v>6</v>
      </c>
      <c r="J163" s="17">
        <v>4</v>
      </c>
      <c r="K163" s="17">
        <v>0</v>
      </c>
      <c r="L163" s="17">
        <v>14</v>
      </c>
      <c r="M163" s="18">
        <f t="shared" si="1"/>
        <v>24</v>
      </c>
      <c r="N163" s="17">
        <v>21</v>
      </c>
      <c r="O163" s="17">
        <v>10</v>
      </c>
      <c r="P163" s="17">
        <v>2</v>
      </c>
      <c r="Q163" s="17" t="s">
        <v>10</v>
      </c>
      <c r="R163" s="18">
        <f t="shared" si="10"/>
        <v>33</v>
      </c>
      <c r="S163" s="44">
        <f t="shared" si="3"/>
        <v>77.5</v>
      </c>
    </row>
    <row r="164" spans="1:19" ht="14.5" x14ac:dyDescent="0.35">
      <c r="A164" s="14">
        <v>45</v>
      </c>
      <c r="B164" s="14">
        <v>13520129</v>
      </c>
      <c r="C164" s="13" t="s">
        <v>202</v>
      </c>
      <c r="D164" s="15" t="s">
        <v>4</v>
      </c>
      <c r="E164" s="17">
        <v>5</v>
      </c>
      <c r="F164" s="17">
        <v>3</v>
      </c>
      <c r="G164" s="17">
        <v>12.5</v>
      </c>
      <c r="H164" s="44">
        <f t="shared" si="0"/>
        <v>20.5</v>
      </c>
      <c r="I164" s="17">
        <v>8.5</v>
      </c>
      <c r="J164" s="17">
        <v>6</v>
      </c>
      <c r="K164" s="17">
        <v>0</v>
      </c>
      <c r="L164" s="17">
        <v>13.5</v>
      </c>
      <c r="M164" s="18">
        <f t="shared" si="1"/>
        <v>28</v>
      </c>
      <c r="N164" s="17">
        <v>13</v>
      </c>
      <c r="O164" s="17">
        <v>8</v>
      </c>
      <c r="P164" s="17">
        <v>2</v>
      </c>
      <c r="Q164" s="17" t="s">
        <v>11</v>
      </c>
      <c r="R164" s="18">
        <f t="shared" si="10"/>
        <v>23</v>
      </c>
      <c r="S164" s="44">
        <f t="shared" si="3"/>
        <v>71.5</v>
      </c>
    </row>
    <row r="165" spans="1:19" ht="14.5" x14ac:dyDescent="0.35">
      <c r="A165" s="14">
        <v>46</v>
      </c>
      <c r="B165" s="14">
        <v>13520132</v>
      </c>
      <c r="C165" s="13" t="s">
        <v>203</v>
      </c>
      <c r="D165" s="15" t="s">
        <v>4</v>
      </c>
      <c r="E165" s="17">
        <v>2</v>
      </c>
      <c r="F165" s="17">
        <v>0</v>
      </c>
      <c r="G165" s="17">
        <v>10.5</v>
      </c>
      <c r="H165" s="44">
        <f t="shared" si="0"/>
        <v>12.5</v>
      </c>
      <c r="I165" s="17">
        <v>7.5</v>
      </c>
      <c r="J165" s="17">
        <v>4</v>
      </c>
      <c r="K165" s="17">
        <v>0</v>
      </c>
      <c r="L165" s="17">
        <v>2</v>
      </c>
      <c r="M165" s="18">
        <f t="shared" si="1"/>
        <v>13.5</v>
      </c>
      <c r="N165" s="17">
        <v>1</v>
      </c>
      <c r="O165" s="17">
        <v>4</v>
      </c>
      <c r="P165" s="17">
        <v>2</v>
      </c>
      <c r="Q165" s="17" t="s">
        <v>13</v>
      </c>
      <c r="R165" s="18">
        <f t="shared" si="10"/>
        <v>7</v>
      </c>
      <c r="S165" s="44">
        <f t="shared" si="3"/>
        <v>33</v>
      </c>
    </row>
    <row r="166" spans="1:19" ht="14.5" x14ac:dyDescent="0.35">
      <c r="A166" s="14">
        <v>47</v>
      </c>
      <c r="B166" s="14">
        <v>13520135</v>
      </c>
      <c r="C166" s="13" t="s">
        <v>204</v>
      </c>
      <c r="D166" s="15" t="s">
        <v>4</v>
      </c>
      <c r="E166" s="17">
        <v>5</v>
      </c>
      <c r="F166" s="17">
        <v>6</v>
      </c>
      <c r="G166" s="17">
        <v>10</v>
      </c>
      <c r="H166" s="44">
        <f t="shared" si="0"/>
        <v>21</v>
      </c>
      <c r="I166" s="17">
        <v>8</v>
      </c>
      <c r="J166" s="17">
        <v>0</v>
      </c>
      <c r="K166" s="17">
        <v>0</v>
      </c>
      <c r="L166" s="17">
        <v>14</v>
      </c>
      <c r="M166" s="18">
        <f t="shared" si="1"/>
        <v>22</v>
      </c>
      <c r="N166" s="17">
        <v>14</v>
      </c>
      <c r="O166" s="17">
        <v>10</v>
      </c>
      <c r="P166" s="17">
        <v>2</v>
      </c>
      <c r="Q166" s="17" t="s">
        <v>11</v>
      </c>
      <c r="R166" s="18">
        <f t="shared" si="10"/>
        <v>26</v>
      </c>
      <c r="S166" s="44">
        <f t="shared" si="3"/>
        <v>69</v>
      </c>
    </row>
    <row r="167" spans="1:19" ht="14.5" x14ac:dyDescent="0.35">
      <c r="A167" s="14">
        <v>48</v>
      </c>
      <c r="B167" s="14">
        <v>13520138</v>
      </c>
      <c r="C167" s="13" t="s">
        <v>205</v>
      </c>
      <c r="D167" s="15" t="s">
        <v>4</v>
      </c>
      <c r="E167" s="17">
        <v>3</v>
      </c>
      <c r="F167" s="17">
        <v>4</v>
      </c>
      <c r="G167" s="17">
        <v>7</v>
      </c>
      <c r="H167" s="44">
        <f t="shared" si="0"/>
        <v>14</v>
      </c>
      <c r="I167" s="17">
        <v>4</v>
      </c>
      <c r="J167" s="17">
        <v>3.5</v>
      </c>
      <c r="K167" s="17">
        <v>1</v>
      </c>
      <c r="L167" s="17">
        <v>10</v>
      </c>
      <c r="M167" s="18">
        <f t="shared" si="1"/>
        <v>18.5</v>
      </c>
      <c r="N167" s="17">
        <v>6</v>
      </c>
      <c r="O167" s="17">
        <v>6</v>
      </c>
      <c r="P167" s="17">
        <v>2</v>
      </c>
      <c r="Q167" s="17" t="s">
        <v>10</v>
      </c>
      <c r="R167" s="18">
        <f t="shared" si="10"/>
        <v>14</v>
      </c>
      <c r="S167" s="44">
        <f t="shared" si="3"/>
        <v>46.5</v>
      </c>
    </row>
    <row r="168" spans="1:19" ht="14.5" x14ac:dyDescent="0.35">
      <c r="A168" s="14">
        <v>49</v>
      </c>
      <c r="B168" s="14">
        <v>13520141</v>
      </c>
      <c r="C168" s="13" t="s">
        <v>206</v>
      </c>
      <c r="D168" s="15" t="s">
        <v>4</v>
      </c>
      <c r="E168" s="17">
        <v>4</v>
      </c>
      <c r="F168" s="17">
        <v>3</v>
      </c>
      <c r="G168" s="17">
        <v>8</v>
      </c>
      <c r="H168" s="44">
        <f t="shared" si="0"/>
        <v>15</v>
      </c>
      <c r="I168" s="17">
        <v>5</v>
      </c>
      <c r="J168" s="17">
        <v>2</v>
      </c>
      <c r="K168" s="17">
        <v>0</v>
      </c>
      <c r="L168" s="17">
        <v>12</v>
      </c>
      <c r="M168" s="18">
        <f t="shared" si="1"/>
        <v>19</v>
      </c>
      <c r="N168" s="17">
        <v>6</v>
      </c>
      <c r="O168" s="17">
        <v>12</v>
      </c>
      <c r="P168" s="17">
        <v>2</v>
      </c>
      <c r="Q168" s="17" t="s">
        <v>13</v>
      </c>
      <c r="R168" s="18">
        <f t="shared" si="10"/>
        <v>20</v>
      </c>
      <c r="S168" s="44">
        <f t="shared" si="3"/>
        <v>54</v>
      </c>
    </row>
    <row r="169" spans="1:19" ht="14.5" x14ac:dyDescent="0.35">
      <c r="A169" s="14">
        <v>50</v>
      </c>
      <c r="B169" s="14">
        <v>13520144</v>
      </c>
      <c r="C169" s="13" t="s">
        <v>207</v>
      </c>
      <c r="D169" s="15" t="s">
        <v>4</v>
      </c>
      <c r="E169" s="17">
        <v>3</v>
      </c>
      <c r="F169" s="17">
        <v>6</v>
      </c>
      <c r="G169" s="17">
        <v>19</v>
      </c>
      <c r="H169" s="44">
        <f t="shared" si="0"/>
        <v>28</v>
      </c>
      <c r="I169" s="17">
        <v>8</v>
      </c>
      <c r="J169" s="17">
        <v>3</v>
      </c>
      <c r="K169" s="17">
        <v>0</v>
      </c>
      <c r="L169" s="17">
        <v>12</v>
      </c>
      <c r="M169" s="18">
        <f t="shared" si="1"/>
        <v>23</v>
      </c>
      <c r="N169" s="17">
        <v>11</v>
      </c>
      <c r="O169" s="17">
        <v>8</v>
      </c>
      <c r="P169" s="17">
        <v>2</v>
      </c>
      <c r="Q169" s="17" t="s">
        <v>8</v>
      </c>
      <c r="R169" s="18">
        <f t="shared" si="10"/>
        <v>21</v>
      </c>
      <c r="S169" s="44">
        <f t="shared" si="3"/>
        <v>72</v>
      </c>
    </row>
    <row r="170" spans="1:19" ht="14.5" x14ac:dyDescent="0.35">
      <c r="A170" s="14">
        <v>51</v>
      </c>
      <c r="B170" s="14">
        <v>13520147</v>
      </c>
      <c r="C170" s="13" t="s">
        <v>208</v>
      </c>
      <c r="D170" s="15" t="s">
        <v>4</v>
      </c>
      <c r="E170" s="17">
        <v>1</v>
      </c>
      <c r="F170" s="17">
        <v>3</v>
      </c>
      <c r="G170" s="17">
        <v>10.5</v>
      </c>
      <c r="H170" s="44">
        <f t="shared" si="0"/>
        <v>14.5</v>
      </c>
      <c r="I170" s="17">
        <v>6</v>
      </c>
      <c r="J170" s="17">
        <v>4</v>
      </c>
      <c r="K170" s="17">
        <v>1</v>
      </c>
      <c r="L170" s="17">
        <v>12</v>
      </c>
      <c r="M170" s="18">
        <f t="shared" si="1"/>
        <v>23</v>
      </c>
      <c r="N170" s="17">
        <v>4</v>
      </c>
      <c r="O170" s="17">
        <v>10</v>
      </c>
      <c r="P170" s="17">
        <v>2</v>
      </c>
      <c r="Q170" s="17" t="s">
        <v>13</v>
      </c>
      <c r="R170" s="18">
        <f t="shared" si="10"/>
        <v>16</v>
      </c>
      <c r="S170" s="44">
        <f t="shared" si="3"/>
        <v>53.5</v>
      </c>
    </row>
    <row r="171" spans="1:19" ht="14.5" x14ac:dyDescent="0.35">
      <c r="A171" s="14">
        <v>52</v>
      </c>
      <c r="B171" s="14">
        <v>13520150</v>
      </c>
      <c r="C171" s="13" t="s">
        <v>209</v>
      </c>
      <c r="D171" s="15" t="s">
        <v>4</v>
      </c>
      <c r="E171" s="17">
        <v>3</v>
      </c>
      <c r="F171" s="17">
        <v>6</v>
      </c>
      <c r="G171" s="17">
        <v>12.5</v>
      </c>
      <c r="H171" s="44">
        <f t="shared" si="0"/>
        <v>21.5</v>
      </c>
      <c r="I171" s="17">
        <v>8</v>
      </c>
      <c r="J171" s="17">
        <v>5</v>
      </c>
      <c r="K171" s="17">
        <v>4</v>
      </c>
      <c r="L171" s="17">
        <v>11</v>
      </c>
      <c r="M171" s="18">
        <f t="shared" si="1"/>
        <v>28</v>
      </c>
      <c r="N171" s="17">
        <v>21</v>
      </c>
      <c r="O171" s="17">
        <v>6</v>
      </c>
      <c r="P171" s="17">
        <v>2</v>
      </c>
      <c r="Q171" s="17" t="s">
        <v>13</v>
      </c>
      <c r="R171" s="18">
        <f t="shared" si="10"/>
        <v>29</v>
      </c>
      <c r="S171" s="44">
        <f t="shared" si="3"/>
        <v>78.5</v>
      </c>
    </row>
    <row r="172" spans="1:19" ht="14.5" x14ac:dyDescent="0.35">
      <c r="A172" s="14">
        <v>53</v>
      </c>
      <c r="B172" s="14">
        <v>13520153</v>
      </c>
      <c r="C172" s="13" t="s">
        <v>210</v>
      </c>
      <c r="D172" s="15" t="s">
        <v>4</v>
      </c>
      <c r="E172" s="17">
        <v>2</v>
      </c>
      <c r="F172" s="17">
        <v>6</v>
      </c>
      <c r="G172" s="17">
        <v>12</v>
      </c>
      <c r="H172" s="44">
        <f t="shared" si="0"/>
        <v>20</v>
      </c>
      <c r="I172" s="17">
        <v>6</v>
      </c>
      <c r="J172" s="17">
        <v>1</v>
      </c>
      <c r="K172" s="17">
        <v>0</v>
      </c>
      <c r="L172" s="17">
        <v>14</v>
      </c>
      <c r="M172" s="18">
        <f t="shared" si="1"/>
        <v>21</v>
      </c>
      <c r="N172" s="17">
        <v>16</v>
      </c>
      <c r="O172" s="17">
        <v>10</v>
      </c>
      <c r="P172" s="17">
        <v>2</v>
      </c>
      <c r="Q172" s="17" t="s">
        <v>11</v>
      </c>
      <c r="R172" s="18">
        <f t="shared" si="10"/>
        <v>28</v>
      </c>
      <c r="S172" s="44">
        <f t="shared" si="3"/>
        <v>69</v>
      </c>
    </row>
    <row r="173" spans="1:19" ht="14.5" x14ac:dyDescent="0.35">
      <c r="A173" s="14">
        <v>54</v>
      </c>
      <c r="B173" s="14">
        <v>13520156</v>
      </c>
      <c r="C173" s="13" t="s">
        <v>211</v>
      </c>
      <c r="D173" s="15" t="s">
        <v>4</v>
      </c>
      <c r="E173" s="17">
        <v>3</v>
      </c>
      <c r="F173" s="17">
        <v>3</v>
      </c>
      <c r="G173" s="17">
        <v>15</v>
      </c>
      <c r="H173" s="44">
        <f t="shared" si="0"/>
        <v>21</v>
      </c>
      <c r="I173" s="17">
        <v>6.5</v>
      </c>
      <c r="J173" s="17">
        <v>6</v>
      </c>
      <c r="K173" s="17">
        <v>4</v>
      </c>
      <c r="L173" s="17">
        <v>12</v>
      </c>
      <c r="M173" s="18">
        <f t="shared" si="1"/>
        <v>28.5</v>
      </c>
      <c r="N173" s="17">
        <v>9</v>
      </c>
      <c r="O173" s="17">
        <v>6</v>
      </c>
      <c r="P173" s="17">
        <v>2</v>
      </c>
      <c r="Q173" s="17" t="s">
        <v>13</v>
      </c>
      <c r="R173" s="18">
        <f t="shared" si="10"/>
        <v>17</v>
      </c>
      <c r="S173" s="44">
        <f t="shared" si="3"/>
        <v>66.5</v>
      </c>
    </row>
    <row r="174" spans="1:19" ht="14.5" x14ac:dyDescent="0.35">
      <c r="A174" s="14">
        <v>55</v>
      </c>
      <c r="B174" s="14">
        <v>13520159</v>
      </c>
      <c r="C174" s="13" t="s">
        <v>212</v>
      </c>
      <c r="D174" s="15" t="s">
        <v>4</v>
      </c>
      <c r="E174" s="17">
        <v>3</v>
      </c>
      <c r="F174" s="17">
        <v>2</v>
      </c>
      <c r="G174" s="17">
        <v>10.5</v>
      </c>
      <c r="H174" s="44">
        <f t="shared" si="0"/>
        <v>15.5</v>
      </c>
      <c r="I174" s="17">
        <v>5</v>
      </c>
      <c r="J174" s="17">
        <v>4</v>
      </c>
      <c r="K174" s="17">
        <v>0</v>
      </c>
      <c r="L174" s="17">
        <v>10</v>
      </c>
      <c r="M174" s="18">
        <f t="shared" si="1"/>
        <v>19</v>
      </c>
      <c r="N174" s="17">
        <v>21</v>
      </c>
      <c r="O174" s="17">
        <v>8</v>
      </c>
      <c r="P174" s="17">
        <v>2</v>
      </c>
      <c r="Q174" s="17" t="s">
        <v>13</v>
      </c>
      <c r="R174" s="18">
        <f t="shared" si="10"/>
        <v>31</v>
      </c>
      <c r="S174" s="44">
        <f t="shared" si="3"/>
        <v>65.5</v>
      </c>
    </row>
    <row r="175" spans="1:19" ht="14.5" x14ac:dyDescent="0.35">
      <c r="A175" s="14">
        <v>56</v>
      </c>
      <c r="B175" s="14">
        <v>13520162</v>
      </c>
      <c r="C175" s="13" t="s">
        <v>213</v>
      </c>
      <c r="D175" s="15" t="s">
        <v>4</v>
      </c>
      <c r="E175" s="17">
        <v>5</v>
      </c>
      <c r="F175" s="17">
        <v>6</v>
      </c>
      <c r="G175" s="17">
        <v>13.5</v>
      </c>
      <c r="H175" s="44">
        <f t="shared" si="0"/>
        <v>24.5</v>
      </c>
      <c r="I175" s="17">
        <v>7</v>
      </c>
      <c r="J175" s="17">
        <v>6</v>
      </c>
      <c r="K175" s="17">
        <v>1</v>
      </c>
      <c r="L175" s="17">
        <v>13</v>
      </c>
      <c r="M175" s="18">
        <f t="shared" si="1"/>
        <v>27</v>
      </c>
      <c r="N175" s="17">
        <v>14</v>
      </c>
      <c r="O175" s="17">
        <v>10</v>
      </c>
      <c r="P175" s="18"/>
      <c r="Q175" s="18"/>
      <c r="R175" s="18">
        <f>SUM(N175:P175)</f>
        <v>24</v>
      </c>
      <c r="S175" s="44">
        <f t="shared" si="3"/>
        <v>75.5</v>
      </c>
    </row>
    <row r="176" spans="1:19" ht="14.5" x14ac:dyDescent="0.35">
      <c r="A176" s="14">
        <v>57</v>
      </c>
      <c r="B176" s="14">
        <v>13520165</v>
      </c>
      <c r="C176" s="13" t="s">
        <v>214</v>
      </c>
      <c r="D176" s="15" t="s">
        <v>4</v>
      </c>
      <c r="E176" s="17">
        <v>3</v>
      </c>
      <c r="F176" s="17">
        <v>6</v>
      </c>
      <c r="G176" s="17">
        <v>12</v>
      </c>
      <c r="H176" s="44">
        <f t="shared" si="0"/>
        <v>21</v>
      </c>
      <c r="I176" s="17">
        <v>7</v>
      </c>
      <c r="J176" s="17">
        <v>2</v>
      </c>
      <c r="K176" s="17">
        <v>0</v>
      </c>
      <c r="L176" s="17">
        <v>5</v>
      </c>
      <c r="M176" s="18">
        <f t="shared" si="1"/>
        <v>14</v>
      </c>
      <c r="N176" s="17">
        <v>7</v>
      </c>
      <c r="O176" s="17">
        <v>8</v>
      </c>
      <c r="P176" s="17">
        <v>2</v>
      </c>
      <c r="Q176" s="17" t="s">
        <v>10</v>
      </c>
      <c r="R176" s="18">
        <f>SUM(N176:Q176)</f>
        <v>17</v>
      </c>
      <c r="S176" s="44">
        <f t="shared" si="3"/>
        <v>52</v>
      </c>
    </row>
    <row r="177" spans="4:19" ht="12.5" x14ac:dyDescent="0.25">
      <c r="D177" s="3"/>
      <c r="H177" s="41"/>
      <c r="S177" s="41"/>
    </row>
    <row r="178" spans="4:19" ht="12.5" x14ac:dyDescent="0.25">
      <c r="D178" s="3"/>
      <c r="H178" s="41"/>
      <c r="S178" s="41"/>
    </row>
    <row r="179" spans="4:19" ht="12.5" x14ac:dyDescent="0.25">
      <c r="D179" s="3"/>
      <c r="H179" s="41"/>
      <c r="S179" s="41"/>
    </row>
    <row r="180" spans="4:19" ht="12.5" x14ac:dyDescent="0.25">
      <c r="D180" s="3"/>
      <c r="H180" s="41"/>
      <c r="S180" s="41"/>
    </row>
    <row r="181" spans="4:19" ht="12.5" x14ac:dyDescent="0.25">
      <c r="D181" s="3"/>
      <c r="H181" s="41"/>
      <c r="S181" s="41"/>
    </row>
    <row r="182" spans="4:19" ht="12.5" x14ac:dyDescent="0.25">
      <c r="D182" s="3"/>
      <c r="H182" s="41"/>
      <c r="S182" s="41"/>
    </row>
    <row r="183" spans="4:19" ht="12.5" x14ac:dyDescent="0.25">
      <c r="D183" s="3"/>
      <c r="H183" s="41"/>
      <c r="S183" s="41"/>
    </row>
    <row r="184" spans="4:19" ht="12.5" x14ac:dyDescent="0.25">
      <c r="D184" s="3"/>
      <c r="H184" s="41"/>
      <c r="S184" s="41"/>
    </row>
    <row r="185" spans="4:19" ht="12.5" x14ac:dyDescent="0.25">
      <c r="D185" s="3"/>
      <c r="H185" s="41"/>
      <c r="S185" s="41"/>
    </row>
    <row r="186" spans="4:19" ht="12.5" x14ac:dyDescent="0.25">
      <c r="D186" s="3"/>
      <c r="H186" s="41"/>
      <c r="S186" s="41"/>
    </row>
    <row r="187" spans="4:19" ht="12.5" x14ac:dyDescent="0.25">
      <c r="D187" s="3"/>
      <c r="H187" s="41"/>
      <c r="S187" s="41"/>
    </row>
    <row r="188" spans="4:19" ht="12.5" x14ac:dyDescent="0.25">
      <c r="D188" s="3"/>
      <c r="H188" s="41"/>
      <c r="S188" s="41"/>
    </row>
    <row r="189" spans="4:19" ht="12.5" x14ac:dyDescent="0.25">
      <c r="D189" s="3"/>
      <c r="H189" s="41"/>
      <c r="S189" s="41"/>
    </row>
    <row r="190" spans="4:19" ht="12.5" x14ac:dyDescent="0.25">
      <c r="D190" s="3"/>
      <c r="H190" s="41"/>
      <c r="S190" s="41"/>
    </row>
    <row r="191" spans="4:19" ht="12.5" x14ac:dyDescent="0.25">
      <c r="D191" s="3"/>
      <c r="H191" s="41"/>
      <c r="S191" s="41"/>
    </row>
    <row r="192" spans="4:19" ht="12.5" x14ac:dyDescent="0.25">
      <c r="D192" s="3"/>
      <c r="H192" s="41"/>
      <c r="S192" s="41"/>
    </row>
    <row r="193" spans="4:19" ht="12.5" x14ac:dyDescent="0.25">
      <c r="D193" s="3"/>
      <c r="H193" s="41"/>
      <c r="S193" s="41"/>
    </row>
    <row r="194" spans="4:19" ht="12.5" x14ac:dyDescent="0.25">
      <c r="D194" s="3"/>
      <c r="H194" s="41"/>
      <c r="S194" s="41"/>
    </row>
    <row r="195" spans="4:19" ht="12.5" x14ac:dyDescent="0.25">
      <c r="D195" s="3"/>
      <c r="H195" s="41"/>
      <c r="S195" s="41"/>
    </row>
    <row r="196" spans="4:19" ht="12.5" x14ac:dyDescent="0.25">
      <c r="D196" s="3"/>
      <c r="H196" s="41"/>
      <c r="S196" s="41"/>
    </row>
    <row r="197" spans="4:19" ht="12.5" x14ac:dyDescent="0.25">
      <c r="D197" s="3"/>
      <c r="H197" s="41"/>
      <c r="S197" s="41"/>
    </row>
    <row r="198" spans="4:19" ht="12.5" x14ac:dyDescent="0.25">
      <c r="D198" s="3"/>
      <c r="H198" s="41"/>
      <c r="S198" s="41"/>
    </row>
    <row r="199" spans="4:19" ht="12.5" x14ac:dyDescent="0.25">
      <c r="D199" s="3"/>
      <c r="H199" s="41"/>
      <c r="S199" s="41"/>
    </row>
    <row r="200" spans="4:19" ht="12.5" x14ac:dyDescent="0.25">
      <c r="D200" s="3"/>
      <c r="H200" s="41"/>
      <c r="S200" s="41"/>
    </row>
    <row r="201" spans="4:19" ht="12.5" x14ac:dyDescent="0.25">
      <c r="D201" s="3"/>
      <c r="H201" s="41"/>
      <c r="S201" s="41"/>
    </row>
    <row r="202" spans="4:19" ht="12.5" x14ac:dyDescent="0.25">
      <c r="D202" s="3"/>
      <c r="H202" s="41"/>
      <c r="S202" s="41"/>
    </row>
    <row r="203" spans="4:19" ht="12.5" x14ac:dyDescent="0.25">
      <c r="D203" s="3"/>
      <c r="H203" s="41"/>
      <c r="S203" s="41"/>
    </row>
    <row r="204" spans="4:19" ht="12.5" x14ac:dyDescent="0.25">
      <c r="D204" s="3"/>
      <c r="H204" s="41"/>
      <c r="S204" s="41"/>
    </row>
    <row r="205" spans="4:19" ht="12.5" x14ac:dyDescent="0.25">
      <c r="D205" s="3"/>
      <c r="H205" s="41"/>
      <c r="S205" s="41"/>
    </row>
    <row r="206" spans="4:19" ht="12.5" x14ac:dyDescent="0.25">
      <c r="D206" s="3"/>
      <c r="H206" s="41"/>
      <c r="S206" s="41"/>
    </row>
    <row r="207" spans="4:19" ht="12.5" x14ac:dyDescent="0.25">
      <c r="D207" s="3"/>
      <c r="H207" s="41"/>
      <c r="S207" s="41"/>
    </row>
    <row r="208" spans="4:19" ht="12.5" x14ac:dyDescent="0.25">
      <c r="D208" s="3"/>
      <c r="H208" s="41"/>
      <c r="S208" s="41"/>
    </row>
    <row r="209" spans="4:19" ht="12.5" x14ac:dyDescent="0.25">
      <c r="D209" s="3"/>
      <c r="H209" s="41"/>
      <c r="S209" s="41"/>
    </row>
    <row r="210" spans="4:19" ht="12.5" x14ac:dyDescent="0.25">
      <c r="D210" s="3"/>
      <c r="H210" s="41"/>
      <c r="S210" s="41"/>
    </row>
    <row r="211" spans="4:19" ht="12.5" x14ac:dyDescent="0.25">
      <c r="D211" s="3"/>
      <c r="H211" s="41"/>
      <c r="S211" s="41"/>
    </row>
    <row r="212" spans="4:19" ht="12.5" x14ac:dyDescent="0.25">
      <c r="D212" s="3"/>
      <c r="H212" s="41"/>
      <c r="S212" s="41"/>
    </row>
    <row r="213" spans="4:19" ht="12.5" x14ac:dyDescent="0.25">
      <c r="D213" s="3"/>
      <c r="H213" s="41"/>
      <c r="S213" s="41"/>
    </row>
    <row r="214" spans="4:19" ht="12.5" x14ac:dyDescent="0.25">
      <c r="D214" s="3"/>
      <c r="H214" s="41"/>
      <c r="S214" s="41"/>
    </row>
    <row r="215" spans="4:19" ht="12.5" x14ac:dyDescent="0.25">
      <c r="D215" s="3"/>
      <c r="H215" s="41"/>
      <c r="S215" s="41"/>
    </row>
    <row r="216" spans="4:19" ht="12.5" x14ac:dyDescent="0.25">
      <c r="D216" s="3"/>
      <c r="H216" s="41"/>
      <c r="S216" s="41"/>
    </row>
    <row r="217" spans="4:19" ht="12.5" x14ac:dyDescent="0.25">
      <c r="D217" s="3"/>
      <c r="H217" s="41"/>
      <c r="S217" s="41"/>
    </row>
    <row r="218" spans="4:19" ht="12.5" x14ac:dyDescent="0.25">
      <c r="D218" s="3"/>
      <c r="H218" s="41"/>
      <c r="S218" s="41"/>
    </row>
    <row r="219" spans="4:19" ht="12.5" x14ac:dyDescent="0.25">
      <c r="D219" s="3"/>
      <c r="H219" s="41"/>
      <c r="S219" s="41"/>
    </row>
    <row r="220" spans="4:19" ht="12.5" x14ac:dyDescent="0.25">
      <c r="D220" s="3"/>
      <c r="H220" s="41"/>
      <c r="S220" s="41"/>
    </row>
    <row r="221" spans="4:19" ht="12.5" x14ac:dyDescent="0.25">
      <c r="D221" s="3"/>
      <c r="H221" s="41"/>
      <c r="S221" s="41"/>
    </row>
    <row r="222" spans="4:19" ht="12.5" x14ac:dyDescent="0.25">
      <c r="D222" s="3"/>
      <c r="H222" s="41"/>
      <c r="S222" s="41"/>
    </row>
    <row r="223" spans="4:19" ht="12.5" x14ac:dyDescent="0.25">
      <c r="D223" s="3"/>
      <c r="H223" s="41"/>
      <c r="S223" s="41"/>
    </row>
    <row r="224" spans="4:19" ht="12.5" x14ac:dyDescent="0.25">
      <c r="D224" s="3"/>
      <c r="H224" s="41"/>
      <c r="S224" s="41"/>
    </row>
    <row r="225" spans="4:19" ht="12.5" x14ac:dyDescent="0.25">
      <c r="D225" s="3"/>
      <c r="H225" s="41"/>
      <c r="S225" s="41"/>
    </row>
    <row r="226" spans="4:19" ht="12.5" x14ac:dyDescent="0.25">
      <c r="D226" s="3"/>
      <c r="H226" s="41"/>
      <c r="S226" s="41"/>
    </row>
    <row r="227" spans="4:19" ht="12.5" x14ac:dyDescent="0.25">
      <c r="D227" s="3"/>
      <c r="H227" s="41"/>
      <c r="S227" s="41"/>
    </row>
    <row r="228" spans="4:19" ht="12.5" x14ac:dyDescent="0.25">
      <c r="D228" s="3"/>
      <c r="H228" s="41"/>
      <c r="S228" s="41"/>
    </row>
    <row r="229" spans="4:19" ht="12.5" x14ac:dyDescent="0.25">
      <c r="D229" s="3"/>
      <c r="H229" s="41"/>
      <c r="S229" s="41"/>
    </row>
    <row r="230" spans="4:19" ht="12.5" x14ac:dyDescent="0.25">
      <c r="D230" s="3"/>
      <c r="H230" s="41"/>
      <c r="S230" s="41"/>
    </row>
    <row r="231" spans="4:19" ht="12.5" x14ac:dyDescent="0.25">
      <c r="D231" s="3"/>
      <c r="H231" s="41"/>
      <c r="S231" s="41"/>
    </row>
    <row r="232" spans="4:19" ht="12.5" x14ac:dyDescent="0.25">
      <c r="D232" s="3"/>
      <c r="H232" s="41"/>
      <c r="S232" s="41"/>
    </row>
    <row r="233" spans="4:19" ht="12.5" x14ac:dyDescent="0.25">
      <c r="D233" s="3"/>
      <c r="H233" s="41"/>
      <c r="S233" s="41"/>
    </row>
    <row r="234" spans="4:19" ht="12.5" x14ac:dyDescent="0.25">
      <c r="D234" s="3"/>
      <c r="H234" s="41"/>
      <c r="S234" s="41"/>
    </row>
    <row r="235" spans="4:19" ht="12.5" x14ac:dyDescent="0.25">
      <c r="D235" s="3"/>
      <c r="H235" s="41"/>
      <c r="S235" s="41"/>
    </row>
    <row r="236" spans="4:19" ht="12.5" x14ac:dyDescent="0.25">
      <c r="D236" s="3"/>
      <c r="H236" s="41"/>
      <c r="S236" s="41"/>
    </row>
    <row r="237" spans="4:19" ht="12.5" x14ac:dyDescent="0.25">
      <c r="D237" s="3"/>
      <c r="H237" s="41"/>
      <c r="S237" s="41"/>
    </row>
    <row r="238" spans="4:19" ht="12.5" x14ac:dyDescent="0.25">
      <c r="D238" s="3"/>
      <c r="H238" s="41"/>
      <c r="S238" s="41"/>
    </row>
    <row r="239" spans="4:19" ht="12.5" x14ac:dyDescent="0.25">
      <c r="D239" s="3"/>
      <c r="H239" s="41"/>
      <c r="S239" s="41"/>
    </row>
    <row r="240" spans="4:19" ht="12.5" x14ac:dyDescent="0.25">
      <c r="D240" s="3"/>
      <c r="H240" s="41"/>
      <c r="S240" s="41"/>
    </row>
    <row r="241" spans="4:19" ht="12.5" x14ac:dyDescent="0.25">
      <c r="D241" s="3"/>
      <c r="H241" s="41"/>
      <c r="S241" s="41"/>
    </row>
    <row r="242" spans="4:19" ht="12.5" x14ac:dyDescent="0.25">
      <c r="D242" s="3"/>
      <c r="H242" s="41"/>
      <c r="S242" s="41"/>
    </row>
    <row r="243" spans="4:19" ht="12.5" x14ac:dyDescent="0.25">
      <c r="D243" s="3"/>
      <c r="H243" s="41"/>
      <c r="S243" s="41"/>
    </row>
    <row r="244" spans="4:19" ht="12.5" x14ac:dyDescent="0.25">
      <c r="D244" s="3"/>
      <c r="H244" s="41"/>
      <c r="S244" s="41"/>
    </row>
    <row r="245" spans="4:19" ht="12.5" x14ac:dyDescent="0.25">
      <c r="D245" s="3"/>
      <c r="H245" s="41"/>
      <c r="S245" s="41"/>
    </row>
    <row r="246" spans="4:19" ht="12.5" x14ac:dyDescent="0.25">
      <c r="D246" s="3"/>
      <c r="H246" s="41"/>
      <c r="S246" s="41"/>
    </row>
    <row r="247" spans="4:19" ht="12.5" x14ac:dyDescent="0.25">
      <c r="D247" s="3"/>
      <c r="H247" s="41"/>
      <c r="S247" s="41"/>
    </row>
    <row r="248" spans="4:19" ht="12.5" x14ac:dyDescent="0.25">
      <c r="D248" s="3"/>
      <c r="H248" s="41"/>
      <c r="S248" s="41"/>
    </row>
    <row r="249" spans="4:19" ht="12.5" x14ac:dyDescent="0.25">
      <c r="D249" s="3"/>
      <c r="H249" s="41"/>
      <c r="S249" s="41"/>
    </row>
    <row r="250" spans="4:19" ht="12.5" x14ac:dyDescent="0.25">
      <c r="D250" s="3"/>
      <c r="H250" s="41"/>
      <c r="S250" s="41"/>
    </row>
    <row r="251" spans="4:19" ht="12.5" x14ac:dyDescent="0.25">
      <c r="D251" s="3"/>
      <c r="H251" s="41"/>
      <c r="S251" s="41"/>
    </row>
    <row r="252" spans="4:19" ht="12.5" x14ac:dyDescent="0.25">
      <c r="D252" s="3"/>
      <c r="H252" s="41"/>
      <c r="S252" s="41"/>
    </row>
    <row r="253" spans="4:19" ht="12.5" x14ac:dyDescent="0.25">
      <c r="D253" s="3"/>
      <c r="H253" s="41"/>
      <c r="S253" s="41"/>
    </row>
    <row r="254" spans="4:19" ht="12.5" x14ac:dyDescent="0.25">
      <c r="D254" s="3"/>
      <c r="H254" s="41"/>
      <c r="S254" s="41"/>
    </row>
    <row r="255" spans="4:19" ht="12.5" x14ac:dyDescent="0.25">
      <c r="D255" s="3"/>
      <c r="H255" s="41"/>
      <c r="S255" s="41"/>
    </row>
    <row r="256" spans="4:19" ht="12.5" x14ac:dyDescent="0.25">
      <c r="D256" s="3"/>
      <c r="H256" s="41"/>
      <c r="S256" s="41"/>
    </row>
    <row r="257" spans="4:19" ht="12.5" x14ac:dyDescent="0.25">
      <c r="D257" s="3"/>
      <c r="H257" s="41"/>
      <c r="S257" s="41"/>
    </row>
    <row r="258" spans="4:19" ht="12.5" x14ac:dyDescent="0.25">
      <c r="D258" s="3"/>
      <c r="H258" s="41"/>
      <c r="S258" s="41"/>
    </row>
    <row r="259" spans="4:19" ht="12.5" x14ac:dyDescent="0.25">
      <c r="D259" s="3"/>
      <c r="H259" s="41"/>
      <c r="S259" s="41"/>
    </row>
    <row r="260" spans="4:19" ht="12.5" x14ac:dyDescent="0.25">
      <c r="D260" s="3"/>
      <c r="H260" s="41"/>
      <c r="S260" s="41"/>
    </row>
    <row r="261" spans="4:19" ht="12.5" x14ac:dyDescent="0.25">
      <c r="D261" s="3"/>
      <c r="H261" s="41"/>
      <c r="S261" s="41"/>
    </row>
    <row r="262" spans="4:19" ht="12.5" x14ac:dyDescent="0.25">
      <c r="D262" s="3"/>
      <c r="H262" s="41"/>
      <c r="S262" s="41"/>
    </row>
    <row r="263" spans="4:19" ht="12.5" x14ac:dyDescent="0.25">
      <c r="D263" s="3"/>
      <c r="H263" s="41"/>
      <c r="S263" s="41"/>
    </row>
    <row r="264" spans="4:19" ht="12.5" x14ac:dyDescent="0.25">
      <c r="D264" s="3"/>
      <c r="H264" s="41"/>
      <c r="S264" s="41"/>
    </row>
    <row r="265" spans="4:19" ht="12.5" x14ac:dyDescent="0.25">
      <c r="D265" s="3"/>
      <c r="H265" s="41"/>
      <c r="S265" s="41"/>
    </row>
    <row r="266" spans="4:19" ht="12.5" x14ac:dyDescent="0.25">
      <c r="D266" s="3"/>
      <c r="H266" s="41"/>
      <c r="S266" s="41"/>
    </row>
    <row r="267" spans="4:19" ht="12.5" x14ac:dyDescent="0.25">
      <c r="D267" s="3"/>
      <c r="H267" s="41"/>
      <c r="S267" s="41"/>
    </row>
    <row r="268" spans="4:19" ht="12.5" x14ac:dyDescent="0.25">
      <c r="D268" s="3"/>
      <c r="H268" s="41"/>
      <c r="S268" s="41"/>
    </row>
    <row r="269" spans="4:19" ht="12.5" x14ac:dyDescent="0.25">
      <c r="D269" s="3"/>
      <c r="H269" s="41"/>
      <c r="S269" s="41"/>
    </row>
    <row r="270" spans="4:19" ht="12.5" x14ac:dyDescent="0.25">
      <c r="D270" s="3"/>
      <c r="H270" s="41"/>
      <c r="S270" s="41"/>
    </row>
    <row r="271" spans="4:19" ht="12.5" x14ac:dyDescent="0.25">
      <c r="D271" s="3"/>
      <c r="H271" s="41"/>
      <c r="S271" s="41"/>
    </row>
    <row r="272" spans="4:19" ht="12.5" x14ac:dyDescent="0.25">
      <c r="D272" s="3"/>
      <c r="H272" s="41"/>
      <c r="S272" s="41"/>
    </row>
    <row r="273" spans="4:19" ht="12.5" x14ac:dyDescent="0.25">
      <c r="D273" s="3"/>
      <c r="H273" s="41"/>
      <c r="S273" s="41"/>
    </row>
    <row r="274" spans="4:19" ht="12.5" x14ac:dyDescent="0.25">
      <c r="D274" s="3"/>
      <c r="H274" s="41"/>
      <c r="S274" s="41"/>
    </row>
    <row r="275" spans="4:19" ht="12.5" x14ac:dyDescent="0.25">
      <c r="D275" s="3"/>
      <c r="H275" s="41"/>
      <c r="S275" s="41"/>
    </row>
    <row r="276" spans="4:19" ht="12.5" x14ac:dyDescent="0.25">
      <c r="D276" s="3"/>
      <c r="H276" s="41"/>
      <c r="S276" s="41"/>
    </row>
    <row r="277" spans="4:19" ht="12.5" x14ac:dyDescent="0.25">
      <c r="D277" s="3"/>
      <c r="H277" s="41"/>
      <c r="S277" s="41"/>
    </row>
    <row r="278" spans="4:19" ht="12.5" x14ac:dyDescent="0.25">
      <c r="D278" s="3"/>
      <c r="H278" s="41"/>
      <c r="S278" s="41"/>
    </row>
    <row r="279" spans="4:19" ht="12.5" x14ac:dyDescent="0.25">
      <c r="D279" s="3"/>
      <c r="H279" s="41"/>
      <c r="S279" s="41"/>
    </row>
    <row r="280" spans="4:19" ht="12.5" x14ac:dyDescent="0.25">
      <c r="D280" s="3"/>
      <c r="H280" s="41"/>
      <c r="S280" s="41"/>
    </row>
    <row r="281" spans="4:19" ht="12.5" x14ac:dyDescent="0.25">
      <c r="D281" s="3"/>
      <c r="H281" s="41"/>
      <c r="S281" s="41"/>
    </row>
    <row r="282" spans="4:19" ht="12.5" x14ac:dyDescent="0.25">
      <c r="D282" s="3"/>
      <c r="H282" s="41"/>
      <c r="S282" s="41"/>
    </row>
    <row r="283" spans="4:19" ht="12.5" x14ac:dyDescent="0.25">
      <c r="D283" s="3"/>
      <c r="H283" s="41"/>
      <c r="S283" s="41"/>
    </row>
    <row r="284" spans="4:19" ht="12.5" x14ac:dyDescent="0.25">
      <c r="D284" s="3"/>
      <c r="H284" s="41"/>
      <c r="S284" s="41"/>
    </row>
    <row r="285" spans="4:19" ht="12.5" x14ac:dyDescent="0.25">
      <c r="D285" s="3"/>
      <c r="H285" s="41"/>
      <c r="S285" s="41"/>
    </row>
    <row r="286" spans="4:19" ht="12.5" x14ac:dyDescent="0.25">
      <c r="D286" s="3"/>
      <c r="H286" s="41"/>
      <c r="S286" s="41"/>
    </row>
    <row r="287" spans="4:19" ht="12.5" x14ac:dyDescent="0.25">
      <c r="D287" s="3"/>
      <c r="H287" s="41"/>
      <c r="S287" s="41"/>
    </row>
    <row r="288" spans="4:19" ht="12.5" x14ac:dyDescent="0.25">
      <c r="D288" s="3"/>
      <c r="H288" s="41"/>
      <c r="S288" s="41"/>
    </row>
    <row r="289" spans="4:19" ht="12.5" x14ac:dyDescent="0.25">
      <c r="D289" s="3"/>
      <c r="H289" s="41"/>
      <c r="S289" s="41"/>
    </row>
    <row r="290" spans="4:19" ht="12.5" x14ac:dyDescent="0.25">
      <c r="D290" s="3"/>
      <c r="H290" s="41"/>
      <c r="S290" s="41"/>
    </row>
    <row r="291" spans="4:19" ht="12.5" x14ac:dyDescent="0.25">
      <c r="D291" s="3"/>
      <c r="H291" s="41"/>
      <c r="S291" s="41"/>
    </row>
    <row r="292" spans="4:19" ht="12.5" x14ac:dyDescent="0.25">
      <c r="D292" s="3"/>
      <c r="H292" s="41"/>
      <c r="S292" s="41"/>
    </row>
    <row r="293" spans="4:19" ht="12.5" x14ac:dyDescent="0.25">
      <c r="D293" s="3"/>
      <c r="H293" s="41"/>
      <c r="S293" s="41"/>
    </row>
    <row r="294" spans="4:19" ht="12.5" x14ac:dyDescent="0.25">
      <c r="D294" s="3"/>
      <c r="H294" s="41"/>
      <c r="S294" s="41"/>
    </row>
    <row r="295" spans="4:19" ht="12.5" x14ac:dyDescent="0.25">
      <c r="D295" s="3"/>
      <c r="H295" s="41"/>
      <c r="S295" s="41"/>
    </row>
    <row r="296" spans="4:19" ht="12.5" x14ac:dyDescent="0.25">
      <c r="D296" s="3"/>
      <c r="H296" s="41"/>
      <c r="S296" s="41"/>
    </row>
    <row r="297" spans="4:19" ht="12.5" x14ac:dyDescent="0.25">
      <c r="D297" s="3"/>
      <c r="H297" s="41"/>
      <c r="S297" s="41"/>
    </row>
    <row r="298" spans="4:19" ht="12.5" x14ac:dyDescent="0.25">
      <c r="D298" s="3"/>
      <c r="H298" s="41"/>
      <c r="S298" s="41"/>
    </row>
    <row r="299" spans="4:19" ht="12.5" x14ac:dyDescent="0.25">
      <c r="D299" s="3"/>
      <c r="H299" s="41"/>
      <c r="S299" s="41"/>
    </row>
    <row r="300" spans="4:19" ht="12.5" x14ac:dyDescent="0.25">
      <c r="D300" s="3"/>
      <c r="H300" s="41"/>
      <c r="S300" s="41"/>
    </row>
    <row r="301" spans="4:19" ht="12.5" x14ac:dyDescent="0.25">
      <c r="D301" s="3"/>
      <c r="H301" s="41"/>
      <c r="S301" s="41"/>
    </row>
    <row r="302" spans="4:19" ht="12.5" x14ac:dyDescent="0.25">
      <c r="D302" s="3"/>
      <c r="H302" s="41"/>
      <c r="S302" s="41"/>
    </row>
    <row r="303" spans="4:19" ht="12.5" x14ac:dyDescent="0.25">
      <c r="D303" s="3"/>
      <c r="H303" s="41"/>
      <c r="S303" s="41"/>
    </row>
    <row r="304" spans="4:19" ht="12.5" x14ac:dyDescent="0.25">
      <c r="D304" s="3"/>
      <c r="H304" s="41"/>
      <c r="S304" s="41"/>
    </row>
    <row r="305" spans="4:19" ht="12.5" x14ac:dyDescent="0.25">
      <c r="D305" s="3"/>
      <c r="H305" s="41"/>
      <c r="S305" s="41"/>
    </row>
    <row r="306" spans="4:19" ht="12.5" x14ac:dyDescent="0.25">
      <c r="D306" s="3"/>
      <c r="H306" s="41"/>
      <c r="S306" s="41"/>
    </row>
    <row r="307" spans="4:19" ht="12.5" x14ac:dyDescent="0.25">
      <c r="D307" s="3"/>
      <c r="H307" s="41"/>
      <c r="S307" s="41"/>
    </row>
    <row r="308" spans="4:19" ht="12.5" x14ac:dyDescent="0.25">
      <c r="D308" s="3"/>
      <c r="H308" s="41"/>
      <c r="S308" s="41"/>
    </row>
    <row r="309" spans="4:19" ht="12.5" x14ac:dyDescent="0.25">
      <c r="D309" s="3"/>
      <c r="H309" s="41"/>
      <c r="S309" s="41"/>
    </row>
    <row r="310" spans="4:19" ht="12.5" x14ac:dyDescent="0.25">
      <c r="D310" s="3"/>
      <c r="H310" s="41"/>
      <c r="S310" s="41"/>
    </row>
    <row r="311" spans="4:19" ht="12.5" x14ac:dyDescent="0.25">
      <c r="D311" s="3"/>
      <c r="H311" s="41"/>
      <c r="S311" s="41"/>
    </row>
    <row r="312" spans="4:19" ht="12.5" x14ac:dyDescent="0.25">
      <c r="D312" s="3"/>
      <c r="H312" s="41"/>
      <c r="S312" s="41"/>
    </row>
    <row r="313" spans="4:19" ht="12.5" x14ac:dyDescent="0.25">
      <c r="D313" s="3"/>
      <c r="H313" s="41"/>
      <c r="S313" s="41"/>
    </row>
    <row r="314" spans="4:19" ht="12.5" x14ac:dyDescent="0.25">
      <c r="D314" s="3"/>
      <c r="H314" s="41"/>
      <c r="S314" s="41"/>
    </row>
    <row r="315" spans="4:19" ht="12.5" x14ac:dyDescent="0.25">
      <c r="D315" s="3"/>
      <c r="H315" s="41"/>
      <c r="S315" s="41"/>
    </row>
    <row r="316" spans="4:19" ht="12.5" x14ac:dyDescent="0.25">
      <c r="D316" s="3"/>
      <c r="H316" s="41"/>
      <c r="S316" s="41"/>
    </row>
    <row r="317" spans="4:19" ht="12.5" x14ac:dyDescent="0.25">
      <c r="D317" s="3"/>
      <c r="H317" s="41"/>
      <c r="S317" s="41"/>
    </row>
    <row r="318" spans="4:19" ht="12.5" x14ac:dyDescent="0.25">
      <c r="D318" s="3"/>
      <c r="H318" s="41"/>
      <c r="S318" s="41"/>
    </row>
    <row r="319" spans="4:19" ht="12.5" x14ac:dyDescent="0.25">
      <c r="D319" s="3"/>
      <c r="H319" s="41"/>
      <c r="S319" s="41"/>
    </row>
    <row r="320" spans="4:19" ht="12.5" x14ac:dyDescent="0.25">
      <c r="D320" s="3"/>
      <c r="H320" s="41"/>
      <c r="S320" s="41"/>
    </row>
    <row r="321" spans="4:19" ht="12.5" x14ac:dyDescent="0.25">
      <c r="D321" s="3"/>
      <c r="H321" s="41"/>
      <c r="S321" s="41"/>
    </row>
    <row r="322" spans="4:19" ht="12.5" x14ac:dyDescent="0.25">
      <c r="D322" s="3"/>
      <c r="H322" s="41"/>
      <c r="S322" s="41"/>
    </row>
    <row r="323" spans="4:19" ht="12.5" x14ac:dyDescent="0.25">
      <c r="D323" s="3"/>
      <c r="H323" s="41"/>
      <c r="S323" s="41"/>
    </row>
    <row r="324" spans="4:19" ht="12.5" x14ac:dyDescent="0.25">
      <c r="D324" s="3"/>
      <c r="H324" s="41"/>
      <c r="S324" s="41"/>
    </row>
    <row r="325" spans="4:19" ht="12.5" x14ac:dyDescent="0.25">
      <c r="D325" s="3"/>
      <c r="H325" s="41"/>
      <c r="S325" s="41"/>
    </row>
    <row r="326" spans="4:19" ht="12.5" x14ac:dyDescent="0.25">
      <c r="D326" s="3"/>
      <c r="H326" s="41"/>
      <c r="S326" s="41"/>
    </row>
    <row r="327" spans="4:19" ht="12.5" x14ac:dyDescent="0.25">
      <c r="D327" s="3"/>
      <c r="H327" s="41"/>
      <c r="S327" s="41"/>
    </row>
    <row r="328" spans="4:19" ht="12.5" x14ac:dyDescent="0.25">
      <c r="D328" s="3"/>
      <c r="H328" s="41"/>
      <c r="S328" s="41"/>
    </row>
    <row r="329" spans="4:19" ht="12.5" x14ac:dyDescent="0.25">
      <c r="D329" s="3"/>
      <c r="H329" s="41"/>
      <c r="S329" s="41"/>
    </row>
    <row r="330" spans="4:19" ht="12.5" x14ac:dyDescent="0.25">
      <c r="D330" s="3"/>
      <c r="H330" s="41"/>
      <c r="S330" s="41"/>
    </row>
    <row r="331" spans="4:19" ht="12.5" x14ac:dyDescent="0.25">
      <c r="D331" s="3"/>
      <c r="H331" s="41"/>
      <c r="S331" s="41"/>
    </row>
    <row r="332" spans="4:19" ht="12.5" x14ac:dyDescent="0.25">
      <c r="D332" s="3"/>
      <c r="H332" s="41"/>
      <c r="S332" s="41"/>
    </row>
    <row r="333" spans="4:19" ht="12.5" x14ac:dyDescent="0.25">
      <c r="D333" s="3"/>
      <c r="H333" s="41"/>
      <c r="S333" s="41"/>
    </row>
    <row r="334" spans="4:19" ht="12.5" x14ac:dyDescent="0.25">
      <c r="D334" s="3"/>
      <c r="H334" s="41"/>
      <c r="S334" s="41"/>
    </row>
    <row r="335" spans="4:19" ht="12.5" x14ac:dyDescent="0.25">
      <c r="D335" s="3"/>
      <c r="H335" s="41"/>
      <c r="S335" s="41"/>
    </row>
    <row r="336" spans="4:19" ht="12.5" x14ac:dyDescent="0.25">
      <c r="D336" s="3"/>
      <c r="H336" s="41"/>
      <c r="S336" s="41"/>
    </row>
    <row r="337" spans="4:19" ht="12.5" x14ac:dyDescent="0.25">
      <c r="D337" s="3"/>
      <c r="H337" s="41"/>
      <c r="S337" s="41"/>
    </row>
    <row r="338" spans="4:19" ht="12.5" x14ac:dyDescent="0.25">
      <c r="D338" s="3"/>
      <c r="H338" s="41"/>
      <c r="S338" s="41"/>
    </row>
    <row r="339" spans="4:19" ht="12.5" x14ac:dyDescent="0.25">
      <c r="D339" s="3"/>
      <c r="H339" s="41"/>
      <c r="S339" s="41"/>
    </row>
    <row r="340" spans="4:19" ht="12.5" x14ac:dyDescent="0.25">
      <c r="D340" s="3"/>
      <c r="H340" s="41"/>
      <c r="S340" s="41"/>
    </row>
    <row r="341" spans="4:19" ht="12.5" x14ac:dyDescent="0.25">
      <c r="D341" s="3"/>
      <c r="H341" s="41"/>
      <c r="S341" s="41"/>
    </row>
    <row r="342" spans="4:19" ht="12.5" x14ac:dyDescent="0.25">
      <c r="D342" s="3"/>
      <c r="H342" s="41"/>
      <c r="S342" s="41"/>
    </row>
    <row r="343" spans="4:19" ht="12.5" x14ac:dyDescent="0.25">
      <c r="D343" s="3"/>
      <c r="H343" s="41"/>
      <c r="S343" s="41"/>
    </row>
    <row r="344" spans="4:19" ht="12.5" x14ac:dyDescent="0.25">
      <c r="D344" s="3"/>
      <c r="H344" s="41"/>
      <c r="S344" s="41"/>
    </row>
    <row r="345" spans="4:19" ht="12.5" x14ac:dyDescent="0.25">
      <c r="D345" s="3"/>
      <c r="H345" s="41"/>
      <c r="S345" s="41"/>
    </row>
    <row r="346" spans="4:19" ht="12.5" x14ac:dyDescent="0.25">
      <c r="D346" s="3"/>
      <c r="H346" s="41"/>
      <c r="S346" s="41"/>
    </row>
    <row r="347" spans="4:19" ht="12.5" x14ac:dyDescent="0.25">
      <c r="D347" s="3"/>
      <c r="H347" s="41"/>
      <c r="S347" s="41"/>
    </row>
    <row r="348" spans="4:19" ht="12.5" x14ac:dyDescent="0.25">
      <c r="D348" s="3"/>
      <c r="H348" s="41"/>
      <c r="S348" s="41"/>
    </row>
    <row r="349" spans="4:19" ht="12.5" x14ac:dyDescent="0.25">
      <c r="D349" s="3"/>
      <c r="H349" s="41"/>
      <c r="S349" s="41"/>
    </row>
    <row r="350" spans="4:19" ht="12.5" x14ac:dyDescent="0.25">
      <c r="D350" s="3"/>
      <c r="H350" s="41"/>
      <c r="S350" s="41"/>
    </row>
    <row r="351" spans="4:19" ht="12.5" x14ac:dyDescent="0.25">
      <c r="D351" s="3"/>
      <c r="H351" s="41"/>
      <c r="S351" s="41"/>
    </row>
    <row r="352" spans="4:19" ht="12.5" x14ac:dyDescent="0.25">
      <c r="D352" s="3"/>
      <c r="H352" s="41"/>
      <c r="S352" s="41"/>
    </row>
    <row r="353" spans="4:19" ht="12.5" x14ac:dyDescent="0.25">
      <c r="D353" s="3"/>
      <c r="H353" s="41"/>
      <c r="S353" s="41"/>
    </row>
    <row r="354" spans="4:19" ht="12.5" x14ac:dyDescent="0.25">
      <c r="D354" s="3"/>
      <c r="H354" s="41"/>
      <c r="S354" s="41"/>
    </row>
    <row r="355" spans="4:19" ht="12.5" x14ac:dyDescent="0.25">
      <c r="D355" s="3"/>
      <c r="H355" s="41"/>
      <c r="S355" s="41"/>
    </row>
    <row r="356" spans="4:19" ht="12.5" x14ac:dyDescent="0.25">
      <c r="D356" s="3"/>
      <c r="H356" s="41"/>
      <c r="S356" s="41"/>
    </row>
    <row r="357" spans="4:19" ht="12.5" x14ac:dyDescent="0.25">
      <c r="D357" s="3"/>
      <c r="H357" s="41"/>
      <c r="S357" s="41"/>
    </row>
    <row r="358" spans="4:19" ht="12.5" x14ac:dyDescent="0.25">
      <c r="D358" s="3"/>
      <c r="H358" s="41"/>
      <c r="S358" s="41"/>
    </row>
    <row r="359" spans="4:19" ht="12.5" x14ac:dyDescent="0.25">
      <c r="D359" s="3"/>
      <c r="H359" s="41"/>
      <c r="S359" s="41"/>
    </row>
    <row r="360" spans="4:19" ht="12.5" x14ac:dyDescent="0.25">
      <c r="D360" s="3"/>
      <c r="H360" s="41"/>
      <c r="S360" s="41"/>
    </row>
    <row r="361" spans="4:19" ht="12.5" x14ac:dyDescent="0.25">
      <c r="D361" s="3"/>
      <c r="H361" s="41"/>
      <c r="S361" s="41"/>
    </row>
    <row r="362" spans="4:19" ht="12.5" x14ac:dyDescent="0.25">
      <c r="D362" s="3"/>
      <c r="H362" s="41"/>
      <c r="S362" s="41"/>
    </row>
    <row r="363" spans="4:19" ht="12.5" x14ac:dyDescent="0.25">
      <c r="D363" s="3"/>
      <c r="H363" s="41"/>
      <c r="S363" s="41"/>
    </row>
    <row r="364" spans="4:19" ht="12.5" x14ac:dyDescent="0.25">
      <c r="D364" s="3"/>
      <c r="H364" s="41"/>
      <c r="S364" s="41"/>
    </row>
    <row r="365" spans="4:19" ht="12.5" x14ac:dyDescent="0.25">
      <c r="D365" s="3"/>
      <c r="H365" s="41"/>
      <c r="S365" s="41"/>
    </row>
    <row r="366" spans="4:19" ht="12.5" x14ac:dyDescent="0.25">
      <c r="D366" s="3"/>
      <c r="H366" s="41"/>
      <c r="S366" s="41"/>
    </row>
    <row r="367" spans="4:19" ht="12.5" x14ac:dyDescent="0.25">
      <c r="D367" s="3"/>
      <c r="H367" s="41"/>
      <c r="S367" s="41"/>
    </row>
    <row r="368" spans="4:19" ht="12.5" x14ac:dyDescent="0.25">
      <c r="D368" s="3"/>
      <c r="H368" s="41"/>
      <c r="S368" s="41"/>
    </row>
    <row r="369" spans="4:19" ht="12.5" x14ac:dyDescent="0.25">
      <c r="D369" s="3"/>
      <c r="H369" s="41"/>
      <c r="S369" s="41"/>
    </row>
    <row r="370" spans="4:19" ht="12.5" x14ac:dyDescent="0.25">
      <c r="D370" s="3"/>
      <c r="H370" s="41"/>
      <c r="S370" s="41"/>
    </row>
    <row r="371" spans="4:19" ht="12.5" x14ac:dyDescent="0.25">
      <c r="D371" s="3"/>
      <c r="H371" s="41"/>
      <c r="S371" s="41"/>
    </row>
    <row r="372" spans="4:19" ht="12.5" x14ac:dyDescent="0.25">
      <c r="D372" s="3"/>
      <c r="H372" s="41"/>
      <c r="S372" s="41"/>
    </row>
    <row r="373" spans="4:19" ht="12.5" x14ac:dyDescent="0.25">
      <c r="D373" s="3"/>
      <c r="H373" s="41"/>
      <c r="S373" s="41"/>
    </row>
    <row r="374" spans="4:19" ht="12.5" x14ac:dyDescent="0.25">
      <c r="D374" s="3"/>
      <c r="H374" s="41"/>
      <c r="S374" s="41"/>
    </row>
    <row r="375" spans="4:19" ht="12.5" x14ac:dyDescent="0.25">
      <c r="D375" s="3"/>
      <c r="H375" s="41"/>
      <c r="S375" s="41"/>
    </row>
    <row r="376" spans="4:19" ht="12.5" x14ac:dyDescent="0.25">
      <c r="D376" s="3"/>
      <c r="H376" s="41"/>
      <c r="S376" s="41"/>
    </row>
    <row r="377" spans="4:19" ht="12.5" x14ac:dyDescent="0.25">
      <c r="D377" s="3"/>
      <c r="H377" s="41"/>
      <c r="S377" s="41"/>
    </row>
    <row r="378" spans="4:19" ht="12.5" x14ac:dyDescent="0.25">
      <c r="D378" s="3"/>
      <c r="H378" s="41"/>
      <c r="S378" s="41"/>
    </row>
    <row r="379" spans="4:19" ht="12.5" x14ac:dyDescent="0.25">
      <c r="D379" s="3"/>
      <c r="H379" s="41"/>
      <c r="S379" s="41"/>
    </row>
    <row r="380" spans="4:19" ht="12.5" x14ac:dyDescent="0.25">
      <c r="D380" s="3"/>
      <c r="H380" s="41"/>
      <c r="S380" s="41"/>
    </row>
    <row r="381" spans="4:19" ht="12.5" x14ac:dyDescent="0.25">
      <c r="D381" s="3"/>
      <c r="H381" s="41"/>
      <c r="S381" s="41"/>
    </row>
    <row r="382" spans="4:19" ht="12.5" x14ac:dyDescent="0.25">
      <c r="D382" s="3"/>
      <c r="H382" s="41"/>
      <c r="S382" s="41"/>
    </row>
    <row r="383" spans="4:19" ht="12.5" x14ac:dyDescent="0.25">
      <c r="D383" s="3"/>
      <c r="H383" s="41"/>
      <c r="S383" s="41"/>
    </row>
    <row r="384" spans="4:19" ht="12.5" x14ac:dyDescent="0.25">
      <c r="D384" s="3"/>
      <c r="H384" s="41"/>
      <c r="S384" s="41"/>
    </row>
    <row r="385" spans="4:19" ht="12.5" x14ac:dyDescent="0.25">
      <c r="D385" s="3"/>
      <c r="H385" s="41"/>
      <c r="S385" s="41"/>
    </row>
    <row r="386" spans="4:19" ht="12.5" x14ac:dyDescent="0.25">
      <c r="D386" s="3"/>
      <c r="H386" s="41"/>
      <c r="S386" s="41"/>
    </row>
    <row r="387" spans="4:19" ht="12.5" x14ac:dyDescent="0.25">
      <c r="D387" s="3"/>
      <c r="H387" s="41"/>
      <c r="S387" s="41"/>
    </row>
    <row r="388" spans="4:19" ht="12.5" x14ac:dyDescent="0.25">
      <c r="D388" s="3"/>
      <c r="H388" s="41"/>
      <c r="S388" s="41"/>
    </row>
    <row r="389" spans="4:19" ht="12.5" x14ac:dyDescent="0.25">
      <c r="D389" s="3"/>
      <c r="H389" s="41"/>
      <c r="S389" s="41"/>
    </row>
    <row r="390" spans="4:19" ht="12.5" x14ac:dyDescent="0.25">
      <c r="D390" s="3"/>
      <c r="H390" s="41"/>
      <c r="S390" s="41"/>
    </row>
    <row r="391" spans="4:19" ht="12.5" x14ac:dyDescent="0.25">
      <c r="D391" s="3"/>
      <c r="H391" s="41"/>
      <c r="S391" s="41"/>
    </row>
    <row r="392" spans="4:19" ht="12.5" x14ac:dyDescent="0.25">
      <c r="D392" s="3"/>
      <c r="H392" s="41"/>
      <c r="S392" s="41"/>
    </row>
    <row r="393" spans="4:19" ht="12.5" x14ac:dyDescent="0.25">
      <c r="D393" s="3"/>
      <c r="H393" s="41"/>
      <c r="S393" s="41"/>
    </row>
    <row r="394" spans="4:19" ht="12.5" x14ac:dyDescent="0.25">
      <c r="D394" s="3"/>
      <c r="H394" s="41"/>
      <c r="S394" s="41"/>
    </row>
    <row r="395" spans="4:19" ht="12.5" x14ac:dyDescent="0.25">
      <c r="D395" s="3"/>
      <c r="H395" s="41"/>
      <c r="S395" s="41"/>
    </row>
    <row r="396" spans="4:19" ht="12.5" x14ac:dyDescent="0.25">
      <c r="D396" s="3"/>
      <c r="H396" s="41"/>
      <c r="S396" s="41"/>
    </row>
    <row r="397" spans="4:19" ht="12.5" x14ac:dyDescent="0.25">
      <c r="D397" s="3"/>
      <c r="H397" s="41"/>
      <c r="S397" s="41"/>
    </row>
    <row r="398" spans="4:19" ht="12.5" x14ac:dyDescent="0.25">
      <c r="D398" s="3"/>
      <c r="H398" s="41"/>
      <c r="S398" s="41"/>
    </row>
    <row r="399" spans="4:19" ht="12.5" x14ac:dyDescent="0.25">
      <c r="D399" s="3"/>
      <c r="H399" s="41"/>
      <c r="S399" s="41"/>
    </row>
    <row r="400" spans="4:19" ht="12.5" x14ac:dyDescent="0.25">
      <c r="D400" s="3"/>
      <c r="H400" s="41"/>
      <c r="S400" s="41"/>
    </row>
    <row r="401" spans="4:19" ht="12.5" x14ac:dyDescent="0.25">
      <c r="D401" s="3"/>
      <c r="H401" s="41"/>
      <c r="S401" s="41"/>
    </row>
    <row r="402" spans="4:19" ht="12.5" x14ac:dyDescent="0.25">
      <c r="D402" s="3"/>
      <c r="H402" s="41"/>
      <c r="S402" s="41"/>
    </row>
    <row r="403" spans="4:19" ht="12.5" x14ac:dyDescent="0.25">
      <c r="D403" s="3"/>
      <c r="H403" s="41"/>
      <c r="S403" s="41"/>
    </row>
    <row r="404" spans="4:19" ht="12.5" x14ac:dyDescent="0.25">
      <c r="D404" s="3"/>
      <c r="H404" s="41"/>
      <c r="S404" s="41"/>
    </row>
    <row r="405" spans="4:19" ht="12.5" x14ac:dyDescent="0.25">
      <c r="D405" s="3"/>
      <c r="H405" s="41"/>
      <c r="S405" s="41"/>
    </row>
    <row r="406" spans="4:19" ht="12.5" x14ac:dyDescent="0.25">
      <c r="D406" s="3"/>
      <c r="H406" s="41"/>
      <c r="S406" s="41"/>
    </row>
    <row r="407" spans="4:19" ht="12.5" x14ac:dyDescent="0.25">
      <c r="D407" s="3"/>
      <c r="H407" s="41"/>
      <c r="S407" s="41"/>
    </row>
    <row r="408" spans="4:19" ht="12.5" x14ac:dyDescent="0.25">
      <c r="D408" s="3"/>
      <c r="H408" s="41"/>
      <c r="S408" s="41"/>
    </row>
    <row r="409" spans="4:19" ht="12.5" x14ac:dyDescent="0.25">
      <c r="D409" s="3"/>
      <c r="H409" s="41"/>
      <c r="S409" s="41"/>
    </row>
    <row r="410" spans="4:19" ht="12.5" x14ac:dyDescent="0.25">
      <c r="D410" s="3"/>
      <c r="H410" s="41"/>
      <c r="S410" s="41"/>
    </row>
    <row r="411" spans="4:19" ht="12.5" x14ac:dyDescent="0.25">
      <c r="D411" s="3"/>
      <c r="H411" s="41"/>
      <c r="S411" s="41"/>
    </row>
    <row r="412" spans="4:19" ht="12.5" x14ac:dyDescent="0.25">
      <c r="D412" s="3"/>
      <c r="H412" s="41"/>
      <c r="S412" s="41"/>
    </row>
    <row r="413" spans="4:19" ht="12.5" x14ac:dyDescent="0.25">
      <c r="D413" s="3"/>
      <c r="H413" s="41"/>
      <c r="S413" s="41"/>
    </row>
    <row r="414" spans="4:19" ht="12.5" x14ac:dyDescent="0.25">
      <c r="D414" s="3"/>
      <c r="H414" s="41"/>
      <c r="S414" s="41"/>
    </row>
    <row r="415" spans="4:19" ht="12.5" x14ac:dyDescent="0.25">
      <c r="D415" s="3"/>
      <c r="H415" s="41"/>
      <c r="S415" s="41"/>
    </row>
    <row r="416" spans="4:19" ht="12.5" x14ac:dyDescent="0.25">
      <c r="D416" s="3"/>
      <c r="H416" s="41"/>
      <c r="S416" s="41"/>
    </row>
    <row r="417" spans="4:19" ht="12.5" x14ac:dyDescent="0.25">
      <c r="D417" s="3"/>
      <c r="H417" s="41"/>
      <c r="S417" s="41"/>
    </row>
    <row r="418" spans="4:19" ht="12.5" x14ac:dyDescent="0.25">
      <c r="D418" s="3"/>
      <c r="H418" s="41"/>
      <c r="S418" s="41"/>
    </row>
    <row r="419" spans="4:19" ht="12.5" x14ac:dyDescent="0.25">
      <c r="D419" s="3"/>
      <c r="H419" s="41"/>
      <c r="S419" s="41"/>
    </row>
    <row r="420" spans="4:19" ht="12.5" x14ac:dyDescent="0.25">
      <c r="D420" s="3"/>
      <c r="H420" s="41"/>
      <c r="S420" s="41"/>
    </row>
    <row r="421" spans="4:19" ht="12.5" x14ac:dyDescent="0.25">
      <c r="D421" s="3"/>
      <c r="H421" s="41"/>
      <c r="S421" s="41"/>
    </row>
    <row r="422" spans="4:19" ht="12.5" x14ac:dyDescent="0.25">
      <c r="D422" s="3"/>
      <c r="H422" s="41"/>
      <c r="S422" s="41"/>
    </row>
    <row r="423" spans="4:19" ht="12.5" x14ac:dyDescent="0.25">
      <c r="D423" s="3"/>
      <c r="H423" s="41"/>
      <c r="S423" s="41"/>
    </row>
    <row r="424" spans="4:19" ht="12.5" x14ac:dyDescent="0.25">
      <c r="D424" s="3"/>
      <c r="H424" s="41"/>
      <c r="S424" s="41"/>
    </row>
    <row r="425" spans="4:19" ht="12.5" x14ac:dyDescent="0.25">
      <c r="D425" s="3"/>
      <c r="H425" s="41"/>
      <c r="S425" s="41"/>
    </row>
    <row r="426" spans="4:19" ht="12.5" x14ac:dyDescent="0.25">
      <c r="D426" s="3"/>
      <c r="H426" s="41"/>
      <c r="S426" s="41"/>
    </row>
    <row r="427" spans="4:19" ht="12.5" x14ac:dyDescent="0.25">
      <c r="D427" s="3"/>
      <c r="H427" s="41"/>
      <c r="S427" s="41"/>
    </row>
    <row r="428" spans="4:19" ht="12.5" x14ac:dyDescent="0.25">
      <c r="D428" s="3"/>
      <c r="H428" s="41"/>
      <c r="S428" s="41"/>
    </row>
    <row r="429" spans="4:19" ht="12.5" x14ac:dyDescent="0.25">
      <c r="D429" s="3"/>
      <c r="H429" s="41"/>
      <c r="S429" s="41"/>
    </row>
    <row r="430" spans="4:19" ht="12.5" x14ac:dyDescent="0.25">
      <c r="D430" s="3"/>
      <c r="H430" s="41"/>
      <c r="S430" s="41"/>
    </row>
    <row r="431" spans="4:19" ht="12.5" x14ac:dyDescent="0.25">
      <c r="D431" s="3"/>
      <c r="H431" s="41"/>
      <c r="S431" s="41"/>
    </row>
    <row r="432" spans="4:19" ht="12.5" x14ac:dyDescent="0.25">
      <c r="D432" s="3"/>
      <c r="H432" s="41"/>
      <c r="S432" s="41"/>
    </row>
    <row r="433" spans="4:19" ht="12.5" x14ac:dyDescent="0.25">
      <c r="D433" s="3"/>
      <c r="H433" s="41"/>
      <c r="S433" s="41"/>
    </row>
    <row r="434" spans="4:19" ht="12.5" x14ac:dyDescent="0.25">
      <c r="D434" s="3"/>
      <c r="H434" s="41"/>
      <c r="S434" s="41"/>
    </row>
    <row r="435" spans="4:19" ht="12.5" x14ac:dyDescent="0.25">
      <c r="D435" s="3"/>
      <c r="H435" s="41"/>
      <c r="S435" s="41"/>
    </row>
    <row r="436" spans="4:19" ht="12.5" x14ac:dyDescent="0.25">
      <c r="D436" s="3"/>
      <c r="H436" s="41"/>
      <c r="S436" s="41"/>
    </row>
    <row r="437" spans="4:19" ht="12.5" x14ac:dyDescent="0.25">
      <c r="D437" s="3"/>
      <c r="H437" s="41"/>
      <c r="S437" s="41"/>
    </row>
    <row r="438" spans="4:19" ht="12.5" x14ac:dyDescent="0.25">
      <c r="D438" s="3"/>
      <c r="H438" s="41"/>
      <c r="S438" s="41"/>
    </row>
    <row r="439" spans="4:19" ht="12.5" x14ac:dyDescent="0.25">
      <c r="D439" s="3"/>
      <c r="H439" s="41"/>
      <c r="S439" s="41"/>
    </row>
    <row r="440" spans="4:19" ht="12.5" x14ac:dyDescent="0.25">
      <c r="D440" s="3"/>
      <c r="H440" s="41"/>
      <c r="S440" s="41"/>
    </row>
    <row r="441" spans="4:19" ht="12.5" x14ac:dyDescent="0.25">
      <c r="D441" s="3"/>
      <c r="H441" s="41"/>
      <c r="S441" s="41"/>
    </row>
    <row r="442" spans="4:19" ht="12.5" x14ac:dyDescent="0.25">
      <c r="D442" s="3"/>
      <c r="H442" s="41"/>
      <c r="S442" s="41"/>
    </row>
    <row r="443" spans="4:19" ht="12.5" x14ac:dyDescent="0.25">
      <c r="D443" s="3"/>
      <c r="H443" s="41"/>
      <c r="S443" s="41"/>
    </row>
    <row r="444" spans="4:19" ht="12.5" x14ac:dyDescent="0.25">
      <c r="D444" s="3"/>
      <c r="H444" s="41"/>
      <c r="S444" s="41"/>
    </row>
    <row r="445" spans="4:19" ht="12.5" x14ac:dyDescent="0.25">
      <c r="D445" s="3"/>
      <c r="H445" s="41"/>
      <c r="S445" s="41"/>
    </row>
    <row r="446" spans="4:19" ht="12.5" x14ac:dyDescent="0.25">
      <c r="D446" s="3"/>
      <c r="H446" s="41"/>
      <c r="S446" s="41"/>
    </row>
    <row r="447" spans="4:19" ht="12.5" x14ac:dyDescent="0.25">
      <c r="D447" s="3"/>
      <c r="H447" s="41"/>
      <c r="S447" s="41"/>
    </row>
    <row r="448" spans="4:19" ht="12.5" x14ac:dyDescent="0.25">
      <c r="D448" s="3"/>
      <c r="H448" s="41"/>
      <c r="S448" s="41"/>
    </row>
    <row r="449" spans="4:19" ht="12.5" x14ac:dyDescent="0.25">
      <c r="D449" s="3"/>
      <c r="H449" s="41"/>
      <c r="S449" s="41"/>
    </row>
    <row r="450" spans="4:19" ht="12.5" x14ac:dyDescent="0.25">
      <c r="D450" s="3"/>
      <c r="H450" s="41"/>
      <c r="S450" s="41"/>
    </row>
    <row r="451" spans="4:19" ht="12.5" x14ac:dyDescent="0.25">
      <c r="D451" s="3"/>
      <c r="H451" s="41"/>
      <c r="S451" s="41"/>
    </row>
    <row r="452" spans="4:19" ht="12.5" x14ac:dyDescent="0.25">
      <c r="D452" s="3"/>
      <c r="H452" s="41"/>
      <c r="S452" s="41"/>
    </row>
    <row r="453" spans="4:19" ht="12.5" x14ac:dyDescent="0.25">
      <c r="D453" s="3"/>
      <c r="H453" s="41"/>
      <c r="S453" s="41"/>
    </row>
    <row r="454" spans="4:19" ht="12.5" x14ac:dyDescent="0.25">
      <c r="D454" s="3"/>
      <c r="H454" s="41"/>
      <c r="S454" s="41"/>
    </row>
    <row r="455" spans="4:19" ht="12.5" x14ac:dyDescent="0.25">
      <c r="D455" s="3"/>
      <c r="H455" s="41"/>
      <c r="S455" s="41"/>
    </row>
    <row r="456" spans="4:19" ht="12.5" x14ac:dyDescent="0.25">
      <c r="D456" s="3"/>
      <c r="H456" s="41"/>
      <c r="S456" s="41"/>
    </row>
    <row r="457" spans="4:19" ht="12.5" x14ac:dyDescent="0.25">
      <c r="D457" s="3"/>
      <c r="H457" s="41"/>
      <c r="S457" s="41"/>
    </row>
    <row r="458" spans="4:19" ht="12.5" x14ac:dyDescent="0.25">
      <c r="D458" s="3"/>
      <c r="H458" s="41"/>
      <c r="S458" s="41"/>
    </row>
    <row r="459" spans="4:19" ht="12.5" x14ac:dyDescent="0.25">
      <c r="D459" s="3"/>
      <c r="H459" s="41"/>
      <c r="S459" s="41"/>
    </row>
    <row r="460" spans="4:19" ht="12.5" x14ac:dyDescent="0.25">
      <c r="D460" s="3"/>
      <c r="H460" s="41"/>
      <c r="S460" s="41"/>
    </row>
    <row r="461" spans="4:19" ht="12.5" x14ac:dyDescent="0.25">
      <c r="D461" s="3"/>
      <c r="H461" s="41"/>
      <c r="S461" s="41"/>
    </row>
    <row r="462" spans="4:19" ht="12.5" x14ac:dyDescent="0.25">
      <c r="D462" s="3"/>
      <c r="H462" s="41"/>
      <c r="S462" s="41"/>
    </row>
    <row r="463" spans="4:19" ht="12.5" x14ac:dyDescent="0.25">
      <c r="D463" s="3"/>
      <c r="H463" s="41"/>
      <c r="S463" s="41"/>
    </row>
    <row r="464" spans="4:19" ht="12.5" x14ac:dyDescent="0.25">
      <c r="D464" s="3"/>
      <c r="H464" s="41"/>
      <c r="S464" s="41"/>
    </row>
    <row r="465" spans="4:19" ht="12.5" x14ac:dyDescent="0.25">
      <c r="D465" s="3"/>
      <c r="H465" s="41"/>
      <c r="S465" s="41"/>
    </row>
    <row r="466" spans="4:19" ht="12.5" x14ac:dyDescent="0.25">
      <c r="D466" s="3"/>
      <c r="H466" s="41"/>
      <c r="S466" s="41"/>
    </row>
    <row r="467" spans="4:19" ht="12.5" x14ac:dyDescent="0.25">
      <c r="D467" s="3"/>
      <c r="H467" s="41"/>
      <c r="S467" s="41"/>
    </row>
    <row r="468" spans="4:19" ht="12.5" x14ac:dyDescent="0.25">
      <c r="D468" s="3"/>
      <c r="H468" s="41"/>
      <c r="S468" s="41"/>
    </row>
    <row r="469" spans="4:19" ht="12.5" x14ac:dyDescent="0.25">
      <c r="D469" s="3"/>
      <c r="H469" s="41"/>
      <c r="S469" s="41"/>
    </row>
    <row r="470" spans="4:19" ht="12.5" x14ac:dyDescent="0.25">
      <c r="D470" s="3"/>
      <c r="H470" s="41"/>
      <c r="S470" s="41"/>
    </row>
    <row r="471" spans="4:19" ht="12.5" x14ac:dyDescent="0.25">
      <c r="D471" s="3"/>
      <c r="H471" s="41"/>
      <c r="S471" s="41"/>
    </row>
    <row r="472" spans="4:19" ht="12.5" x14ac:dyDescent="0.25">
      <c r="D472" s="3"/>
      <c r="H472" s="41"/>
      <c r="S472" s="41"/>
    </row>
    <row r="473" spans="4:19" ht="12.5" x14ac:dyDescent="0.25">
      <c r="D473" s="3"/>
      <c r="H473" s="41"/>
      <c r="S473" s="41"/>
    </row>
    <row r="474" spans="4:19" ht="12.5" x14ac:dyDescent="0.25">
      <c r="D474" s="3"/>
      <c r="H474" s="41"/>
      <c r="S474" s="41"/>
    </row>
    <row r="475" spans="4:19" ht="12.5" x14ac:dyDescent="0.25">
      <c r="D475" s="3"/>
      <c r="H475" s="41"/>
      <c r="S475" s="41"/>
    </row>
    <row r="476" spans="4:19" ht="12.5" x14ac:dyDescent="0.25">
      <c r="D476" s="3"/>
      <c r="H476" s="41"/>
      <c r="S476" s="41"/>
    </row>
    <row r="477" spans="4:19" ht="12.5" x14ac:dyDescent="0.25">
      <c r="D477" s="3"/>
      <c r="H477" s="41"/>
      <c r="S477" s="41"/>
    </row>
    <row r="478" spans="4:19" ht="12.5" x14ac:dyDescent="0.25">
      <c r="D478" s="3"/>
      <c r="H478" s="41"/>
      <c r="S478" s="41"/>
    </row>
    <row r="479" spans="4:19" ht="12.5" x14ac:dyDescent="0.25">
      <c r="D479" s="3"/>
      <c r="H479" s="41"/>
      <c r="S479" s="41"/>
    </row>
    <row r="480" spans="4:19" ht="12.5" x14ac:dyDescent="0.25">
      <c r="D480" s="3"/>
      <c r="H480" s="41"/>
      <c r="S480" s="41"/>
    </row>
    <row r="481" spans="4:19" ht="12.5" x14ac:dyDescent="0.25">
      <c r="D481" s="3"/>
      <c r="H481" s="41"/>
      <c r="S481" s="41"/>
    </row>
    <row r="482" spans="4:19" ht="12.5" x14ac:dyDescent="0.25">
      <c r="D482" s="3"/>
      <c r="H482" s="41"/>
      <c r="S482" s="41"/>
    </row>
    <row r="483" spans="4:19" ht="12.5" x14ac:dyDescent="0.25">
      <c r="D483" s="3"/>
      <c r="H483" s="41"/>
      <c r="S483" s="41"/>
    </row>
    <row r="484" spans="4:19" ht="12.5" x14ac:dyDescent="0.25">
      <c r="D484" s="3"/>
      <c r="H484" s="41"/>
      <c r="S484" s="41"/>
    </row>
    <row r="485" spans="4:19" ht="12.5" x14ac:dyDescent="0.25">
      <c r="D485" s="3"/>
      <c r="H485" s="41"/>
      <c r="S485" s="41"/>
    </row>
    <row r="486" spans="4:19" ht="12.5" x14ac:dyDescent="0.25">
      <c r="D486" s="3"/>
      <c r="H486" s="41"/>
      <c r="S486" s="41"/>
    </row>
    <row r="487" spans="4:19" ht="12.5" x14ac:dyDescent="0.25">
      <c r="D487" s="3"/>
      <c r="H487" s="41"/>
      <c r="S487" s="41"/>
    </row>
    <row r="488" spans="4:19" ht="12.5" x14ac:dyDescent="0.25">
      <c r="D488" s="3"/>
      <c r="H488" s="41"/>
      <c r="S488" s="41"/>
    </row>
    <row r="489" spans="4:19" ht="12.5" x14ac:dyDescent="0.25">
      <c r="D489" s="3"/>
      <c r="H489" s="41"/>
      <c r="S489" s="41"/>
    </row>
    <row r="490" spans="4:19" ht="12.5" x14ac:dyDescent="0.25">
      <c r="D490" s="3"/>
      <c r="H490" s="41"/>
      <c r="S490" s="41"/>
    </row>
    <row r="491" spans="4:19" ht="12.5" x14ac:dyDescent="0.25">
      <c r="D491" s="3"/>
      <c r="H491" s="41"/>
      <c r="S491" s="41"/>
    </row>
    <row r="492" spans="4:19" ht="12.5" x14ac:dyDescent="0.25">
      <c r="D492" s="3"/>
      <c r="H492" s="41"/>
      <c r="S492" s="41"/>
    </row>
    <row r="493" spans="4:19" ht="12.5" x14ac:dyDescent="0.25">
      <c r="D493" s="3"/>
      <c r="H493" s="41"/>
      <c r="S493" s="41"/>
    </row>
    <row r="494" spans="4:19" ht="12.5" x14ac:dyDescent="0.25">
      <c r="D494" s="3"/>
      <c r="H494" s="41"/>
      <c r="S494" s="41"/>
    </row>
    <row r="495" spans="4:19" ht="12.5" x14ac:dyDescent="0.25">
      <c r="D495" s="3"/>
      <c r="H495" s="41"/>
      <c r="S495" s="41"/>
    </row>
    <row r="496" spans="4:19" ht="12.5" x14ac:dyDescent="0.25">
      <c r="D496" s="3"/>
      <c r="H496" s="41"/>
      <c r="S496" s="41"/>
    </row>
    <row r="497" spans="4:19" ht="12.5" x14ac:dyDescent="0.25">
      <c r="D497" s="3"/>
      <c r="H497" s="41"/>
      <c r="S497" s="41"/>
    </row>
    <row r="498" spans="4:19" ht="12.5" x14ac:dyDescent="0.25">
      <c r="D498" s="3"/>
      <c r="H498" s="41"/>
      <c r="S498" s="41"/>
    </row>
    <row r="499" spans="4:19" ht="12.5" x14ac:dyDescent="0.25">
      <c r="D499" s="3"/>
      <c r="H499" s="41"/>
      <c r="S499" s="41"/>
    </row>
    <row r="500" spans="4:19" ht="12.5" x14ac:dyDescent="0.25">
      <c r="D500" s="3"/>
      <c r="H500" s="41"/>
      <c r="S500" s="41"/>
    </row>
    <row r="501" spans="4:19" ht="12.5" x14ac:dyDescent="0.25">
      <c r="D501" s="3"/>
      <c r="H501" s="41"/>
      <c r="S501" s="41"/>
    </row>
    <row r="502" spans="4:19" ht="12.5" x14ac:dyDescent="0.25">
      <c r="D502" s="3"/>
      <c r="H502" s="41"/>
      <c r="S502" s="41"/>
    </row>
    <row r="503" spans="4:19" ht="12.5" x14ac:dyDescent="0.25">
      <c r="D503" s="3"/>
      <c r="H503" s="41"/>
      <c r="S503" s="41"/>
    </row>
    <row r="504" spans="4:19" ht="12.5" x14ac:dyDescent="0.25">
      <c r="D504" s="3"/>
      <c r="H504" s="41"/>
      <c r="S504" s="41"/>
    </row>
    <row r="505" spans="4:19" ht="12.5" x14ac:dyDescent="0.25">
      <c r="D505" s="3"/>
      <c r="H505" s="41"/>
      <c r="S505" s="41"/>
    </row>
    <row r="506" spans="4:19" ht="12.5" x14ac:dyDescent="0.25">
      <c r="D506" s="3"/>
      <c r="H506" s="41"/>
      <c r="S506" s="41"/>
    </row>
    <row r="507" spans="4:19" ht="12.5" x14ac:dyDescent="0.25">
      <c r="D507" s="3"/>
      <c r="H507" s="41"/>
      <c r="S507" s="41"/>
    </row>
    <row r="508" spans="4:19" ht="12.5" x14ac:dyDescent="0.25">
      <c r="D508" s="3"/>
      <c r="H508" s="41"/>
      <c r="S508" s="41"/>
    </row>
    <row r="509" spans="4:19" ht="12.5" x14ac:dyDescent="0.25">
      <c r="D509" s="3"/>
      <c r="H509" s="41"/>
      <c r="S509" s="41"/>
    </row>
    <row r="510" spans="4:19" ht="12.5" x14ac:dyDescent="0.25">
      <c r="D510" s="3"/>
      <c r="H510" s="41"/>
      <c r="S510" s="41"/>
    </row>
    <row r="511" spans="4:19" ht="12.5" x14ac:dyDescent="0.25">
      <c r="D511" s="3"/>
      <c r="H511" s="41"/>
      <c r="S511" s="41"/>
    </row>
    <row r="512" spans="4:19" ht="12.5" x14ac:dyDescent="0.25">
      <c r="D512" s="3"/>
      <c r="H512" s="41"/>
      <c r="S512" s="41"/>
    </row>
    <row r="513" spans="4:19" ht="12.5" x14ac:dyDescent="0.25">
      <c r="D513" s="3"/>
      <c r="H513" s="41"/>
      <c r="S513" s="41"/>
    </row>
    <row r="514" spans="4:19" ht="12.5" x14ac:dyDescent="0.25">
      <c r="D514" s="3"/>
      <c r="H514" s="41"/>
      <c r="S514" s="41"/>
    </row>
    <row r="515" spans="4:19" ht="12.5" x14ac:dyDescent="0.25">
      <c r="D515" s="3"/>
      <c r="H515" s="41"/>
      <c r="S515" s="41"/>
    </row>
    <row r="516" spans="4:19" ht="12.5" x14ac:dyDescent="0.25">
      <c r="D516" s="3"/>
      <c r="H516" s="41"/>
      <c r="S516" s="41"/>
    </row>
    <row r="517" spans="4:19" ht="12.5" x14ac:dyDescent="0.25">
      <c r="D517" s="3"/>
      <c r="H517" s="41"/>
      <c r="S517" s="41"/>
    </row>
    <row r="518" spans="4:19" ht="12.5" x14ac:dyDescent="0.25">
      <c r="D518" s="3"/>
      <c r="H518" s="41"/>
      <c r="S518" s="41"/>
    </row>
    <row r="519" spans="4:19" ht="12.5" x14ac:dyDescent="0.25">
      <c r="D519" s="3"/>
      <c r="H519" s="41"/>
      <c r="S519" s="41"/>
    </row>
    <row r="520" spans="4:19" ht="12.5" x14ac:dyDescent="0.25">
      <c r="D520" s="3"/>
      <c r="H520" s="41"/>
      <c r="S520" s="41"/>
    </row>
    <row r="521" spans="4:19" ht="12.5" x14ac:dyDescent="0.25">
      <c r="D521" s="3"/>
      <c r="H521" s="41"/>
      <c r="S521" s="41"/>
    </row>
    <row r="522" spans="4:19" ht="12.5" x14ac:dyDescent="0.25">
      <c r="D522" s="3"/>
      <c r="H522" s="41"/>
      <c r="S522" s="41"/>
    </row>
    <row r="523" spans="4:19" ht="12.5" x14ac:dyDescent="0.25">
      <c r="D523" s="3"/>
      <c r="H523" s="41"/>
      <c r="S523" s="41"/>
    </row>
    <row r="524" spans="4:19" ht="12.5" x14ac:dyDescent="0.25">
      <c r="D524" s="3"/>
      <c r="H524" s="41"/>
      <c r="S524" s="41"/>
    </row>
    <row r="525" spans="4:19" ht="12.5" x14ac:dyDescent="0.25">
      <c r="D525" s="3"/>
      <c r="H525" s="41"/>
      <c r="S525" s="41"/>
    </row>
    <row r="526" spans="4:19" ht="12.5" x14ac:dyDescent="0.25">
      <c r="D526" s="3"/>
      <c r="H526" s="41"/>
      <c r="S526" s="41"/>
    </row>
    <row r="527" spans="4:19" ht="12.5" x14ac:dyDescent="0.25">
      <c r="D527" s="3"/>
      <c r="H527" s="41"/>
      <c r="S527" s="41"/>
    </row>
    <row r="528" spans="4:19" ht="12.5" x14ac:dyDescent="0.25">
      <c r="D528" s="3"/>
      <c r="H528" s="41"/>
      <c r="S528" s="41"/>
    </row>
    <row r="529" spans="4:19" ht="12.5" x14ac:dyDescent="0.25">
      <c r="D529" s="3"/>
      <c r="H529" s="41"/>
      <c r="S529" s="41"/>
    </row>
    <row r="530" spans="4:19" ht="12.5" x14ac:dyDescent="0.25">
      <c r="D530" s="3"/>
      <c r="H530" s="41"/>
      <c r="S530" s="41"/>
    </row>
    <row r="531" spans="4:19" ht="12.5" x14ac:dyDescent="0.25">
      <c r="D531" s="3"/>
      <c r="H531" s="41"/>
      <c r="S531" s="41"/>
    </row>
    <row r="532" spans="4:19" ht="12.5" x14ac:dyDescent="0.25">
      <c r="D532" s="3"/>
      <c r="H532" s="41"/>
      <c r="S532" s="41"/>
    </row>
    <row r="533" spans="4:19" ht="12.5" x14ac:dyDescent="0.25">
      <c r="D533" s="3"/>
      <c r="H533" s="41"/>
      <c r="S533" s="41"/>
    </row>
    <row r="534" spans="4:19" ht="12.5" x14ac:dyDescent="0.25">
      <c r="D534" s="3"/>
      <c r="H534" s="41"/>
      <c r="S534" s="41"/>
    </row>
    <row r="535" spans="4:19" ht="12.5" x14ac:dyDescent="0.25">
      <c r="D535" s="3"/>
      <c r="H535" s="41"/>
      <c r="S535" s="41"/>
    </row>
    <row r="536" spans="4:19" ht="12.5" x14ac:dyDescent="0.25">
      <c r="D536" s="3"/>
      <c r="H536" s="41"/>
      <c r="S536" s="41"/>
    </row>
    <row r="537" spans="4:19" ht="12.5" x14ac:dyDescent="0.25">
      <c r="D537" s="3"/>
      <c r="H537" s="41"/>
      <c r="S537" s="41"/>
    </row>
    <row r="538" spans="4:19" ht="12.5" x14ac:dyDescent="0.25">
      <c r="D538" s="3"/>
      <c r="H538" s="41"/>
      <c r="S538" s="41"/>
    </row>
    <row r="539" spans="4:19" ht="12.5" x14ac:dyDescent="0.25">
      <c r="D539" s="3"/>
      <c r="H539" s="41"/>
      <c r="S539" s="41"/>
    </row>
    <row r="540" spans="4:19" ht="12.5" x14ac:dyDescent="0.25">
      <c r="D540" s="3"/>
      <c r="H540" s="41"/>
      <c r="S540" s="41"/>
    </row>
    <row r="541" spans="4:19" ht="12.5" x14ac:dyDescent="0.25">
      <c r="D541" s="3"/>
      <c r="H541" s="41"/>
      <c r="S541" s="41"/>
    </row>
    <row r="542" spans="4:19" ht="12.5" x14ac:dyDescent="0.25">
      <c r="D542" s="3"/>
      <c r="H542" s="41"/>
      <c r="S542" s="41"/>
    </row>
    <row r="543" spans="4:19" ht="12.5" x14ac:dyDescent="0.25">
      <c r="D543" s="3"/>
      <c r="H543" s="41"/>
      <c r="S543" s="41"/>
    </row>
    <row r="544" spans="4:19" ht="12.5" x14ac:dyDescent="0.25">
      <c r="D544" s="3"/>
      <c r="H544" s="41"/>
      <c r="S544" s="41"/>
    </row>
    <row r="545" spans="4:19" ht="12.5" x14ac:dyDescent="0.25">
      <c r="D545" s="3"/>
      <c r="H545" s="41"/>
      <c r="S545" s="41"/>
    </row>
    <row r="546" spans="4:19" ht="12.5" x14ac:dyDescent="0.25">
      <c r="D546" s="3"/>
      <c r="H546" s="41"/>
      <c r="S546" s="41"/>
    </row>
    <row r="547" spans="4:19" ht="12.5" x14ac:dyDescent="0.25">
      <c r="D547" s="3"/>
      <c r="H547" s="41"/>
      <c r="S547" s="41"/>
    </row>
    <row r="548" spans="4:19" ht="12.5" x14ac:dyDescent="0.25">
      <c r="D548" s="3"/>
      <c r="H548" s="41"/>
      <c r="S548" s="41"/>
    </row>
    <row r="549" spans="4:19" ht="12.5" x14ac:dyDescent="0.25">
      <c r="D549" s="3"/>
      <c r="H549" s="41"/>
      <c r="S549" s="41"/>
    </row>
    <row r="550" spans="4:19" ht="12.5" x14ac:dyDescent="0.25">
      <c r="D550" s="3"/>
      <c r="H550" s="41"/>
      <c r="S550" s="41"/>
    </row>
    <row r="551" spans="4:19" ht="12.5" x14ac:dyDescent="0.25">
      <c r="D551" s="3"/>
      <c r="H551" s="41"/>
      <c r="S551" s="41"/>
    </row>
    <row r="552" spans="4:19" ht="12.5" x14ac:dyDescent="0.25">
      <c r="D552" s="3"/>
      <c r="H552" s="41"/>
      <c r="S552" s="41"/>
    </row>
    <row r="553" spans="4:19" ht="12.5" x14ac:dyDescent="0.25">
      <c r="D553" s="3"/>
      <c r="H553" s="41"/>
      <c r="S553" s="41"/>
    </row>
    <row r="554" spans="4:19" ht="12.5" x14ac:dyDescent="0.25">
      <c r="D554" s="3"/>
      <c r="H554" s="41"/>
      <c r="S554" s="41"/>
    </row>
    <row r="555" spans="4:19" ht="12.5" x14ac:dyDescent="0.25">
      <c r="D555" s="3"/>
      <c r="H555" s="41"/>
      <c r="S555" s="41"/>
    </row>
    <row r="556" spans="4:19" ht="12.5" x14ac:dyDescent="0.25">
      <c r="D556" s="3"/>
      <c r="H556" s="41"/>
      <c r="S556" s="41"/>
    </row>
    <row r="557" spans="4:19" ht="12.5" x14ac:dyDescent="0.25">
      <c r="D557" s="3"/>
      <c r="H557" s="41"/>
      <c r="S557" s="41"/>
    </row>
    <row r="558" spans="4:19" ht="12.5" x14ac:dyDescent="0.25">
      <c r="D558" s="3"/>
      <c r="H558" s="41"/>
      <c r="S558" s="41"/>
    </row>
    <row r="559" spans="4:19" ht="12.5" x14ac:dyDescent="0.25">
      <c r="D559" s="3"/>
      <c r="H559" s="41"/>
      <c r="S559" s="41"/>
    </row>
    <row r="560" spans="4:19" ht="12.5" x14ac:dyDescent="0.25">
      <c r="D560" s="3"/>
      <c r="H560" s="41"/>
      <c r="S560" s="41"/>
    </row>
    <row r="561" spans="4:19" ht="12.5" x14ac:dyDescent="0.25">
      <c r="D561" s="3"/>
      <c r="H561" s="41"/>
      <c r="S561" s="41"/>
    </row>
    <row r="562" spans="4:19" ht="12.5" x14ac:dyDescent="0.25">
      <c r="D562" s="3"/>
      <c r="H562" s="41"/>
      <c r="S562" s="41"/>
    </row>
    <row r="563" spans="4:19" ht="12.5" x14ac:dyDescent="0.25">
      <c r="D563" s="3"/>
      <c r="H563" s="41"/>
      <c r="S563" s="41"/>
    </row>
    <row r="564" spans="4:19" ht="12.5" x14ac:dyDescent="0.25">
      <c r="D564" s="3"/>
      <c r="H564" s="41"/>
      <c r="S564" s="41"/>
    </row>
    <row r="565" spans="4:19" ht="12.5" x14ac:dyDescent="0.25">
      <c r="D565" s="3"/>
      <c r="H565" s="41"/>
      <c r="S565" s="41"/>
    </row>
    <row r="566" spans="4:19" ht="12.5" x14ac:dyDescent="0.25">
      <c r="D566" s="3"/>
      <c r="H566" s="41"/>
      <c r="S566" s="41"/>
    </row>
    <row r="567" spans="4:19" ht="12.5" x14ac:dyDescent="0.25">
      <c r="D567" s="3"/>
      <c r="H567" s="41"/>
      <c r="S567" s="41"/>
    </row>
    <row r="568" spans="4:19" ht="12.5" x14ac:dyDescent="0.25">
      <c r="D568" s="3"/>
      <c r="H568" s="41"/>
      <c r="S568" s="41"/>
    </row>
    <row r="569" spans="4:19" ht="12.5" x14ac:dyDescent="0.25">
      <c r="D569" s="3"/>
      <c r="H569" s="41"/>
      <c r="S569" s="41"/>
    </row>
    <row r="570" spans="4:19" ht="12.5" x14ac:dyDescent="0.25">
      <c r="D570" s="3"/>
      <c r="H570" s="41"/>
      <c r="S570" s="41"/>
    </row>
    <row r="571" spans="4:19" ht="12.5" x14ac:dyDescent="0.25">
      <c r="D571" s="3"/>
      <c r="H571" s="41"/>
      <c r="S571" s="41"/>
    </row>
    <row r="572" spans="4:19" ht="12.5" x14ac:dyDescent="0.25">
      <c r="D572" s="3"/>
      <c r="H572" s="41"/>
      <c r="S572" s="41"/>
    </row>
    <row r="573" spans="4:19" ht="12.5" x14ac:dyDescent="0.25">
      <c r="D573" s="3"/>
      <c r="H573" s="41"/>
      <c r="S573" s="41"/>
    </row>
    <row r="574" spans="4:19" ht="12.5" x14ac:dyDescent="0.25">
      <c r="D574" s="3"/>
      <c r="H574" s="41"/>
      <c r="S574" s="41"/>
    </row>
    <row r="575" spans="4:19" ht="12.5" x14ac:dyDescent="0.25">
      <c r="D575" s="3"/>
      <c r="H575" s="41"/>
      <c r="S575" s="41"/>
    </row>
    <row r="576" spans="4:19" ht="12.5" x14ac:dyDescent="0.25">
      <c r="D576" s="3"/>
      <c r="H576" s="41"/>
      <c r="S576" s="41"/>
    </row>
    <row r="577" spans="4:19" ht="12.5" x14ac:dyDescent="0.25">
      <c r="D577" s="3"/>
      <c r="H577" s="41"/>
      <c r="S577" s="41"/>
    </row>
    <row r="578" spans="4:19" ht="12.5" x14ac:dyDescent="0.25">
      <c r="D578" s="3"/>
      <c r="H578" s="41"/>
      <c r="S578" s="41"/>
    </row>
    <row r="579" spans="4:19" ht="12.5" x14ac:dyDescent="0.25">
      <c r="D579" s="3"/>
      <c r="H579" s="41"/>
      <c r="S579" s="41"/>
    </row>
    <row r="580" spans="4:19" ht="12.5" x14ac:dyDescent="0.25">
      <c r="D580" s="3"/>
      <c r="H580" s="41"/>
      <c r="S580" s="41"/>
    </row>
    <row r="581" spans="4:19" ht="12.5" x14ac:dyDescent="0.25">
      <c r="D581" s="3"/>
      <c r="H581" s="41"/>
      <c r="S581" s="41"/>
    </row>
    <row r="582" spans="4:19" ht="12.5" x14ac:dyDescent="0.25">
      <c r="D582" s="3"/>
      <c r="H582" s="41"/>
      <c r="S582" s="41"/>
    </row>
    <row r="583" spans="4:19" ht="12.5" x14ac:dyDescent="0.25">
      <c r="D583" s="3"/>
      <c r="H583" s="41"/>
      <c r="S583" s="41"/>
    </row>
    <row r="584" spans="4:19" ht="12.5" x14ac:dyDescent="0.25">
      <c r="D584" s="3"/>
      <c r="H584" s="41"/>
      <c r="S584" s="41"/>
    </row>
    <row r="585" spans="4:19" ht="12.5" x14ac:dyDescent="0.25">
      <c r="D585" s="3"/>
      <c r="H585" s="41"/>
      <c r="S585" s="41"/>
    </row>
    <row r="586" spans="4:19" ht="12.5" x14ac:dyDescent="0.25">
      <c r="D586" s="3"/>
      <c r="H586" s="41"/>
      <c r="S586" s="41"/>
    </row>
    <row r="587" spans="4:19" ht="12.5" x14ac:dyDescent="0.25">
      <c r="D587" s="3"/>
      <c r="H587" s="41"/>
      <c r="S587" s="41"/>
    </row>
    <row r="588" spans="4:19" ht="12.5" x14ac:dyDescent="0.25">
      <c r="D588" s="3"/>
      <c r="H588" s="41"/>
      <c r="S588" s="41"/>
    </row>
    <row r="589" spans="4:19" ht="12.5" x14ac:dyDescent="0.25">
      <c r="D589" s="3"/>
      <c r="H589" s="41"/>
      <c r="S589" s="41"/>
    </row>
    <row r="590" spans="4:19" ht="12.5" x14ac:dyDescent="0.25">
      <c r="D590" s="3"/>
      <c r="H590" s="41"/>
      <c r="S590" s="41"/>
    </row>
    <row r="591" spans="4:19" ht="12.5" x14ac:dyDescent="0.25">
      <c r="D591" s="3"/>
      <c r="H591" s="41"/>
      <c r="S591" s="41"/>
    </row>
    <row r="592" spans="4:19" ht="12.5" x14ac:dyDescent="0.25">
      <c r="D592" s="3"/>
      <c r="H592" s="41"/>
      <c r="S592" s="41"/>
    </row>
    <row r="593" spans="4:19" ht="12.5" x14ac:dyDescent="0.25">
      <c r="D593" s="3"/>
      <c r="H593" s="41"/>
      <c r="S593" s="41"/>
    </row>
    <row r="594" spans="4:19" ht="12.5" x14ac:dyDescent="0.25">
      <c r="D594" s="3"/>
      <c r="H594" s="41"/>
      <c r="S594" s="41"/>
    </row>
    <row r="595" spans="4:19" ht="12.5" x14ac:dyDescent="0.25">
      <c r="D595" s="3"/>
      <c r="H595" s="41"/>
      <c r="S595" s="41"/>
    </row>
    <row r="596" spans="4:19" ht="12.5" x14ac:dyDescent="0.25">
      <c r="D596" s="3"/>
      <c r="H596" s="41"/>
      <c r="S596" s="41"/>
    </row>
    <row r="597" spans="4:19" ht="12.5" x14ac:dyDescent="0.25">
      <c r="D597" s="3"/>
      <c r="H597" s="41"/>
      <c r="S597" s="41"/>
    </row>
    <row r="598" spans="4:19" ht="12.5" x14ac:dyDescent="0.25">
      <c r="D598" s="3"/>
      <c r="H598" s="41"/>
      <c r="S598" s="41"/>
    </row>
    <row r="599" spans="4:19" ht="12.5" x14ac:dyDescent="0.25">
      <c r="D599" s="3"/>
      <c r="H599" s="41"/>
      <c r="S599" s="41"/>
    </row>
    <row r="600" spans="4:19" ht="12.5" x14ac:dyDescent="0.25">
      <c r="D600" s="3"/>
      <c r="H600" s="41"/>
      <c r="S600" s="41"/>
    </row>
    <row r="601" spans="4:19" ht="12.5" x14ac:dyDescent="0.25">
      <c r="D601" s="3"/>
      <c r="H601" s="41"/>
      <c r="S601" s="41"/>
    </row>
    <row r="602" spans="4:19" ht="12.5" x14ac:dyDescent="0.25">
      <c r="D602" s="3"/>
      <c r="H602" s="41"/>
      <c r="S602" s="41"/>
    </row>
    <row r="603" spans="4:19" ht="12.5" x14ac:dyDescent="0.25">
      <c r="D603" s="3"/>
      <c r="H603" s="41"/>
      <c r="S603" s="41"/>
    </row>
    <row r="604" spans="4:19" ht="12.5" x14ac:dyDescent="0.25">
      <c r="D604" s="3"/>
      <c r="H604" s="41"/>
      <c r="S604" s="41"/>
    </row>
    <row r="605" spans="4:19" ht="12.5" x14ac:dyDescent="0.25">
      <c r="D605" s="3"/>
      <c r="H605" s="41"/>
      <c r="S605" s="41"/>
    </row>
    <row r="606" spans="4:19" ht="12.5" x14ac:dyDescent="0.25">
      <c r="D606" s="3"/>
      <c r="H606" s="41"/>
      <c r="S606" s="41"/>
    </row>
    <row r="607" spans="4:19" ht="12.5" x14ac:dyDescent="0.25">
      <c r="D607" s="3"/>
      <c r="H607" s="41"/>
      <c r="S607" s="41"/>
    </row>
    <row r="608" spans="4:19" ht="12.5" x14ac:dyDescent="0.25">
      <c r="D608" s="3"/>
      <c r="H608" s="41"/>
      <c r="S608" s="41"/>
    </row>
    <row r="609" spans="4:19" ht="12.5" x14ac:dyDescent="0.25">
      <c r="D609" s="3"/>
      <c r="H609" s="41"/>
      <c r="S609" s="41"/>
    </row>
    <row r="610" spans="4:19" ht="12.5" x14ac:dyDescent="0.25">
      <c r="D610" s="3"/>
      <c r="H610" s="41"/>
      <c r="S610" s="41"/>
    </row>
    <row r="611" spans="4:19" ht="12.5" x14ac:dyDescent="0.25">
      <c r="D611" s="3"/>
      <c r="H611" s="41"/>
      <c r="S611" s="41"/>
    </row>
    <row r="612" spans="4:19" ht="12.5" x14ac:dyDescent="0.25">
      <c r="D612" s="3"/>
      <c r="H612" s="41"/>
      <c r="S612" s="41"/>
    </row>
    <row r="613" spans="4:19" ht="12.5" x14ac:dyDescent="0.25">
      <c r="D613" s="3"/>
      <c r="H613" s="41"/>
      <c r="S613" s="41"/>
    </row>
    <row r="614" spans="4:19" ht="12.5" x14ac:dyDescent="0.25">
      <c r="D614" s="3"/>
      <c r="H614" s="41"/>
      <c r="S614" s="41"/>
    </row>
    <row r="615" spans="4:19" ht="12.5" x14ac:dyDescent="0.25">
      <c r="D615" s="3"/>
      <c r="H615" s="41"/>
      <c r="S615" s="41"/>
    </row>
    <row r="616" spans="4:19" ht="12.5" x14ac:dyDescent="0.25">
      <c r="D616" s="3"/>
      <c r="H616" s="41"/>
      <c r="S616" s="41"/>
    </row>
    <row r="617" spans="4:19" ht="12.5" x14ac:dyDescent="0.25">
      <c r="D617" s="3"/>
      <c r="H617" s="41"/>
      <c r="S617" s="41"/>
    </row>
    <row r="618" spans="4:19" ht="12.5" x14ac:dyDescent="0.25">
      <c r="D618" s="3"/>
      <c r="H618" s="41"/>
      <c r="S618" s="41"/>
    </row>
    <row r="619" spans="4:19" ht="12.5" x14ac:dyDescent="0.25">
      <c r="D619" s="3"/>
      <c r="H619" s="41"/>
      <c r="S619" s="41"/>
    </row>
    <row r="620" spans="4:19" ht="12.5" x14ac:dyDescent="0.25">
      <c r="D620" s="3"/>
      <c r="H620" s="41"/>
      <c r="S620" s="41"/>
    </row>
    <row r="621" spans="4:19" ht="12.5" x14ac:dyDescent="0.25">
      <c r="D621" s="3"/>
      <c r="H621" s="41"/>
      <c r="S621" s="41"/>
    </row>
    <row r="622" spans="4:19" ht="12.5" x14ac:dyDescent="0.25">
      <c r="D622" s="3"/>
      <c r="H622" s="41"/>
      <c r="S622" s="41"/>
    </row>
    <row r="623" spans="4:19" ht="12.5" x14ac:dyDescent="0.25">
      <c r="D623" s="3"/>
      <c r="H623" s="41"/>
      <c r="S623" s="41"/>
    </row>
    <row r="624" spans="4:19" ht="12.5" x14ac:dyDescent="0.25">
      <c r="D624" s="3"/>
      <c r="H624" s="41"/>
      <c r="S624" s="41"/>
    </row>
    <row r="625" spans="4:19" ht="12.5" x14ac:dyDescent="0.25">
      <c r="D625" s="3"/>
      <c r="H625" s="41"/>
      <c r="S625" s="41"/>
    </row>
    <row r="626" spans="4:19" ht="12.5" x14ac:dyDescent="0.25">
      <c r="D626" s="3"/>
      <c r="H626" s="41"/>
      <c r="S626" s="41"/>
    </row>
    <row r="627" spans="4:19" ht="12.5" x14ac:dyDescent="0.25">
      <c r="D627" s="3"/>
      <c r="H627" s="41"/>
      <c r="S627" s="41"/>
    </row>
    <row r="628" spans="4:19" ht="12.5" x14ac:dyDescent="0.25">
      <c r="D628" s="3"/>
      <c r="H628" s="41"/>
      <c r="S628" s="41"/>
    </row>
    <row r="629" spans="4:19" ht="12.5" x14ac:dyDescent="0.25">
      <c r="D629" s="3"/>
      <c r="H629" s="41"/>
      <c r="S629" s="41"/>
    </row>
    <row r="630" spans="4:19" ht="12.5" x14ac:dyDescent="0.25">
      <c r="D630" s="3"/>
      <c r="H630" s="41"/>
      <c r="S630" s="41"/>
    </row>
    <row r="631" spans="4:19" ht="12.5" x14ac:dyDescent="0.25">
      <c r="D631" s="3"/>
      <c r="H631" s="41"/>
      <c r="S631" s="41"/>
    </row>
    <row r="632" spans="4:19" ht="12.5" x14ac:dyDescent="0.25">
      <c r="D632" s="3"/>
      <c r="H632" s="41"/>
      <c r="S632" s="41"/>
    </row>
    <row r="633" spans="4:19" ht="12.5" x14ac:dyDescent="0.25">
      <c r="D633" s="3"/>
      <c r="H633" s="41"/>
      <c r="S633" s="41"/>
    </row>
    <row r="634" spans="4:19" ht="12.5" x14ac:dyDescent="0.25">
      <c r="D634" s="3"/>
      <c r="H634" s="41"/>
      <c r="S634" s="41"/>
    </row>
    <row r="635" spans="4:19" ht="12.5" x14ac:dyDescent="0.25">
      <c r="D635" s="3"/>
      <c r="H635" s="41"/>
      <c r="S635" s="41"/>
    </row>
    <row r="636" spans="4:19" ht="12.5" x14ac:dyDescent="0.25">
      <c r="D636" s="3"/>
      <c r="H636" s="41"/>
      <c r="S636" s="41"/>
    </row>
    <row r="637" spans="4:19" ht="12.5" x14ac:dyDescent="0.25">
      <c r="D637" s="3"/>
      <c r="H637" s="41"/>
      <c r="S637" s="41"/>
    </row>
    <row r="638" spans="4:19" ht="12.5" x14ac:dyDescent="0.25">
      <c r="D638" s="3"/>
      <c r="H638" s="41"/>
      <c r="S638" s="41"/>
    </row>
    <row r="639" spans="4:19" ht="12.5" x14ac:dyDescent="0.25">
      <c r="D639" s="3"/>
      <c r="H639" s="41"/>
      <c r="S639" s="41"/>
    </row>
    <row r="640" spans="4:19" ht="12.5" x14ac:dyDescent="0.25">
      <c r="D640" s="3"/>
      <c r="H640" s="41"/>
      <c r="S640" s="41"/>
    </row>
    <row r="641" spans="4:19" ht="12.5" x14ac:dyDescent="0.25">
      <c r="D641" s="3"/>
      <c r="H641" s="41"/>
      <c r="S641" s="41"/>
    </row>
    <row r="642" spans="4:19" ht="12.5" x14ac:dyDescent="0.25">
      <c r="D642" s="3"/>
      <c r="H642" s="41"/>
      <c r="S642" s="41"/>
    </row>
    <row r="643" spans="4:19" ht="12.5" x14ac:dyDescent="0.25">
      <c r="D643" s="3"/>
      <c r="H643" s="41"/>
      <c r="S643" s="41"/>
    </row>
    <row r="644" spans="4:19" ht="12.5" x14ac:dyDescent="0.25">
      <c r="D644" s="3"/>
      <c r="H644" s="41"/>
      <c r="S644" s="41"/>
    </row>
    <row r="645" spans="4:19" ht="12.5" x14ac:dyDescent="0.25">
      <c r="D645" s="3"/>
      <c r="H645" s="41"/>
      <c r="S645" s="41"/>
    </row>
    <row r="646" spans="4:19" ht="12.5" x14ac:dyDescent="0.25">
      <c r="D646" s="3"/>
      <c r="H646" s="41"/>
      <c r="S646" s="41"/>
    </row>
    <row r="647" spans="4:19" ht="12.5" x14ac:dyDescent="0.25">
      <c r="D647" s="3"/>
      <c r="H647" s="41"/>
      <c r="S647" s="41"/>
    </row>
    <row r="648" spans="4:19" ht="12.5" x14ac:dyDescent="0.25">
      <c r="D648" s="3"/>
      <c r="H648" s="41"/>
      <c r="S648" s="41"/>
    </row>
    <row r="649" spans="4:19" ht="12.5" x14ac:dyDescent="0.25">
      <c r="D649" s="3"/>
      <c r="H649" s="41"/>
      <c r="S649" s="41"/>
    </row>
    <row r="650" spans="4:19" ht="12.5" x14ac:dyDescent="0.25">
      <c r="D650" s="3"/>
      <c r="H650" s="41"/>
      <c r="S650" s="41"/>
    </row>
    <row r="651" spans="4:19" ht="12.5" x14ac:dyDescent="0.25">
      <c r="D651" s="3"/>
      <c r="H651" s="41"/>
      <c r="S651" s="41"/>
    </row>
    <row r="652" spans="4:19" ht="12.5" x14ac:dyDescent="0.25">
      <c r="D652" s="3"/>
      <c r="H652" s="41"/>
      <c r="S652" s="41"/>
    </row>
    <row r="653" spans="4:19" ht="12.5" x14ac:dyDescent="0.25">
      <c r="D653" s="3"/>
      <c r="H653" s="41"/>
      <c r="S653" s="41"/>
    </row>
    <row r="654" spans="4:19" ht="12.5" x14ac:dyDescent="0.25">
      <c r="D654" s="3"/>
      <c r="H654" s="41"/>
      <c r="S654" s="41"/>
    </row>
    <row r="655" spans="4:19" ht="12.5" x14ac:dyDescent="0.25">
      <c r="D655" s="3"/>
      <c r="H655" s="41"/>
      <c r="S655" s="41"/>
    </row>
    <row r="656" spans="4:19" ht="12.5" x14ac:dyDescent="0.25">
      <c r="D656" s="3"/>
      <c r="H656" s="41"/>
      <c r="S656" s="41"/>
    </row>
    <row r="657" spans="4:19" ht="12.5" x14ac:dyDescent="0.25">
      <c r="D657" s="3"/>
      <c r="H657" s="41"/>
      <c r="S657" s="41"/>
    </row>
    <row r="658" spans="4:19" ht="12.5" x14ac:dyDescent="0.25">
      <c r="D658" s="3"/>
      <c r="H658" s="41"/>
      <c r="S658" s="41"/>
    </row>
    <row r="659" spans="4:19" ht="12.5" x14ac:dyDescent="0.25">
      <c r="D659" s="3"/>
      <c r="H659" s="41"/>
      <c r="S659" s="41"/>
    </row>
    <row r="660" spans="4:19" ht="12.5" x14ac:dyDescent="0.25">
      <c r="D660" s="3"/>
      <c r="H660" s="41"/>
      <c r="S660" s="41"/>
    </row>
    <row r="661" spans="4:19" ht="12.5" x14ac:dyDescent="0.25">
      <c r="D661" s="3"/>
      <c r="H661" s="41"/>
      <c r="S661" s="41"/>
    </row>
    <row r="662" spans="4:19" ht="12.5" x14ac:dyDescent="0.25">
      <c r="D662" s="3"/>
      <c r="H662" s="41"/>
      <c r="S662" s="41"/>
    </row>
    <row r="663" spans="4:19" ht="12.5" x14ac:dyDescent="0.25">
      <c r="D663" s="3"/>
      <c r="H663" s="41"/>
      <c r="S663" s="41"/>
    </row>
    <row r="664" spans="4:19" ht="12.5" x14ac:dyDescent="0.25">
      <c r="D664" s="3"/>
      <c r="H664" s="41"/>
      <c r="S664" s="41"/>
    </row>
    <row r="665" spans="4:19" ht="12.5" x14ac:dyDescent="0.25">
      <c r="D665" s="3"/>
      <c r="H665" s="41"/>
      <c r="S665" s="41"/>
    </row>
    <row r="666" spans="4:19" ht="12.5" x14ac:dyDescent="0.25">
      <c r="D666" s="3"/>
      <c r="H666" s="41"/>
      <c r="S666" s="41"/>
    </row>
    <row r="667" spans="4:19" ht="12.5" x14ac:dyDescent="0.25">
      <c r="D667" s="3"/>
      <c r="H667" s="41"/>
      <c r="S667" s="41"/>
    </row>
    <row r="668" spans="4:19" ht="12.5" x14ac:dyDescent="0.25">
      <c r="D668" s="3"/>
      <c r="H668" s="41"/>
      <c r="S668" s="41"/>
    </row>
    <row r="669" spans="4:19" ht="12.5" x14ac:dyDescent="0.25">
      <c r="D669" s="3"/>
      <c r="H669" s="41"/>
      <c r="S669" s="41"/>
    </row>
    <row r="670" spans="4:19" ht="12.5" x14ac:dyDescent="0.25">
      <c r="D670" s="3"/>
      <c r="H670" s="41"/>
      <c r="S670" s="41"/>
    </row>
    <row r="671" spans="4:19" ht="12.5" x14ac:dyDescent="0.25">
      <c r="D671" s="3"/>
      <c r="H671" s="41"/>
      <c r="S671" s="41"/>
    </row>
    <row r="672" spans="4:19" ht="12.5" x14ac:dyDescent="0.25">
      <c r="D672" s="3"/>
      <c r="H672" s="41"/>
      <c r="S672" s="41"/>
    </row>
    <row r="673" spans="4:19" ht="12.5" x14ac:dyDescent="0.25">
      <c r="D673" s="3"/>
      <c r="H673" s="41"/>
      <c r="S673" s="41"/>
    </row>
    <row r="674" spans="4:19" ht="12.5" x14ac:dyDescent="0.25">
      <c r="D674" s="3"/>
      <c r="H674" s="41"/>
      <c r="S674" s="41"/>
    </row>
    <row r="675" spans="4:19" ht="12.5" x14ac:dyDescent="0.25">
      <c r="D675" s="3"/>
      <c r="H675" s="41"/>
      <c r="S675" s="41"/>
    </row>
    <row r="676" spans="4:19" ht="12.5" x14ac:dyDescent="0.25">
      <c r="D676" s="3"/>
      <c r="H676" s="41"/>
      <c r="S676" s="41"/>
    </row>
    <row r="677" spans="4:19" ht="12.5" x14ac:dyDescent="0.25">
      <c r="D677" s="3"/>
      <c r="H677" s="41"/>
      <c r="S677" s="41"/>
    </row>
    <row r="678" spans="4:19" ht="12.5" x14ac:dyDescent="0.25">
      <c r="D678" s="3"/>
      <c r="H678" s="41"/>
      <c r="S678" s="41"/>
    </row>
    <row r="679" spans="4:19" ht="12.5" x14ac:dyDescent="0.25">
      <c r="D679" s="3"/>
      <c r="H679" s="41"/>
      <c r="S679" s="41"/>
    </row>
    <row r="680" spans="4:19" ht="12.5" x14ac:dyDescent="0.25">
      <c r="D680" s="3"/>
      <c r="H680" s="41"/>
      <c r="S680" s="41"/>
    </row>
    <row r="681" spans="4:19" ht="12.5" x14ac:dyDescent="0.25">
      <c r="D681" s="3"/>
      <c r="H681" s="41"/>
      <c r="S681" s="41"/>
    </row>
    <row r="682" spans="4:19" ht="12.5" x14ac:dyDescent="0.25">
      <c r="D682" s="3"/>
      <c r="H682" s="41"/>
      <c r="S682" s="41"/>
    </row>
    <row r="683" spans="4:19" ht="12.5" x14ac:dyDescent="0.25">
      <c r="D683" s="3"/>
      <c r="H683" s="41"/>
      <c r="S683" s="41"/>
    </row>
    <row r="684" spans="4:19" ht="12.5" x14ac:dyDescent="0.25">
      <c r="D684" s="3"/>
      <c r="H684" s="41"/>
      <c r="S684" s="41"/>
    </row>
    <row r="685" spans="4:19" ht="12.5" x14ac:dyDescent="0.25">
      <c r="D685" s="3"/>
      <c r="H685" s="41"/>
      <c r="S685" s="41"/>
    </row>
    <row r="686" spans="4:19" ht="12.5" x14ac:dyDescent="0.25">
      <c r="D686" s="3"/>
      <c r="H686" s="41"/>
      <c r="S686" s="41"/>
    </row>
    <row r="687" spans="4:19" ht="12.5" x14ac:dyDescent="0.25">
      <c r="D687" s="3"/>
      <c r="H687" s="41"/>
      <c r="S687" s="41"/>
    </row>
    <row r="688" spans="4:19" ht="12.5" x14ac:dyDescent="0.25">
      <c r="D688" s="3"/>
      <c r="H688" s="41"/>
      <c r="S688" s="41"/>
    </row>
    <row r="689" spans="4:19" ht="12.5" x14ac:dyDescent="0.25">
      <c r="D689" s="3"/>
      <c r="H689" s="41"/>
      <c r="S689" s="41"/>
    </row>
    <row r="690" spans="4:19" ht="12.5" x14ac:dyDescent="0.25">
      <c r="D690" s="3"/>
      <c r="H690" s="41"/>
      <c r="S690" s="41"/>
    </row>
    <row r="691" spans="4:19" ht="12.5" x14ac:dyDescent="0.25">
      <c r="D691" s="3"/>
      <c r="H691" s="41"/>
      <c r="S691" s="41"/>
    </row>
    <row r="692" spans="4:19" ht="12.5" x14ac:dyDescent="0.25">
      <c r="D692" s="3"/>
      <c r="H692" s="41"/>
      <c r="S692" s="41"/>
    </row>
    <row r="693" spans="4:19" ht="12.5" x14ac:dyDescent="0.25">
      <c r="D693" s="3"/>
      <c r="H693" s="41"/>
      <c r="S693" s="41"/>
    </row>
    <row r="694" spans="4:19" ht="12.5" x14ac:dyDescent="0.25">
      <c r="D694" s="3"/>
      <c r="H694" s="41"/>
      <c r="S694" s="41"/>
    </row>
    <row r="695" spans="4:19" ht="12.5" x14ac:dyDescent="0.25">
      <c r="D695" s="3"/>
      <c r="H695" s="41"/>
      <c r="S695" s="41"/>
    </row>
    <row r="696" spans="4:19" ht="12.5" x14ac:dyDescent="0.25">
      <c r="D696" s="3"/>
      <c r="H696" s="41"/>
      <c r="S696" s="41"/>
    </row>
    <row r="697" spans="4:19" ht="12.5" x14ac:dyDescent="0.25">
      <c r="D697" s="3"/>
      <c r="H697" s="41"/>
      <c r="S697" s="41"/>
    </row>
    <row r="698" spans="4:19" ht="12.5" x14ac:dyDescent="0.25">
      <c r="D698" s="3"/>
      <c r="H698" s="41"/>
      <c r="S698" s="41"/>
    </row>
    <row r="699" spans="4:19" ht="12.5" x14ac:dyDescent="0.25">
      <c r="D699" s="3"/>
      <c r="H699" s="41"/>
      <c r="S699" s="41"/>
    </row>
    <row r="700" spans="4:19" ht="12.5" x14ac:dyDescent="0.25">
      <c r="D700" s="3"/>
      <c r="H700" s="41"/>
      <c r="S700" s="41"/>
    </row>
    <row r="701" spans="4:19" ht="12.5" x14ac:dyDescent="0.25">
      <c r="D701" s="3"/>
      <c r="H701" s="41"/>
      <c r="S701" s="41"/>
    </row>
    <row r="702" spans="4:19" ht="12.5" x14ac:dyDescent="0.25">
      <c r="D702" s="3"/>
      <c r="H702" s="41"/>
      <c r="S702" s="41"/>
    </row>
    <row r="703" spans="4:19" ht="12.5" x14ac:dyDescent="0.25">
      <c r="D703" s="3"/>
      <c r="H703" s="41"/>
      <c r="S703" s="41"/>
    </row>
    <row r="704" spans="4:19" ht="12.5" x14ac:dyDescent="0.25">
      <c r="D704" s="3"/>
      <c r="H704" s="41"/>
      <c r="S704" s="41"/>
    </row>
    <row r="705" spans="4:19" ht="12.5" x14ac:dyDescent="0.25">
      <c r="D705" s="3"/>
      <c r="H705" s="41"/>
      <c r="S705" s="41"/>
    </row>
    <row r="706" spans="4:19" ht="12.5" x14ac:dyDescent="0.25">
      <c r="D706" s="3"/>
      <c r="H706" s="41"/>
      <c r="S706" s="41"/>
    </row>
    <row r="707" spans="4:19" ht="12.5" x14ac:dyDescent="0.25">
      <c r="D707" s="3"/>
      <c r="H707" s="41"/>
      <c r="S707" s="41"/>
    </row>
    <row r="708" spans="4:19" ht="12.5" x14ac:dyDescent="0.25">
      <c r="D708" s="3"/>
      <c r="H708" s="41"/>
      <c r="S708" s="41"/>
    </row>
    <row r="709" spans="4:19" ht="12.5" x14ac:dyDescent="0.25">
      <c r="D709" s="3"/>
      <c r="H709" s="41"/>
      <c r="S709" s="41"/>
    </row>
    <row r="710" spans="4:19" ht="12.5" x14ac:dyDescent="0.25">
      <c r="D710" s="3"/>
      <c r="H710" s="41"/>
      <c r="S710" s="41"/>
    </row>
    <row r="711" spans="4:19" ht="12.5" x14ac:dyDescent="0.25">
      <c r="D711" s="3"/>
      <c r="H711" s="41"/>
      <c r="S711" s="41"/>
    </row>
    <row r="712" spans="4:19" ht="12.5" x14ac:dyDescent="0.25">
      <c r="D712" s="3"/>
      <c r="H712" s="41"/>
      <c r="S712" s="41"/>
    </row>
    <row r="713" spans="4:19" ht="12.5" x14ac:dyDescent="0.25">
      <c r="D713" s="3"/>
      <c r="H713" s="41"/>
      <c r="S713" s="41"/>
    </row>
    <row r="714" spans="4:19" ht="12.5" x14ac:dyDescent="0.25">
      <c r="D714" s="3"/>
      <c r="H714" s="41"/>
      <c r="S714" s="41"/>
    </row>
    <row r="715" spans="4:19" ht="12.5" x14ac:dyDescent="0.25">
      <c r="D715" s="3"/>
      <c r="H715" s="41"/>
      <c r="S715" s="41"/>
    </row>
    <row r="716" spans="4:19" ht="12.5" x14ac:dyDescent="0.25">
      <c r="D716" s="3"/>
      <c r="H716" s="41"/>
      <c r="S716" s="41"/>
    </row>
    <row r="717" spans="4:19" ht="12.5" x14ac:dyDescent="0.25">
      <c r="D717" s="3"/>
      <c r="H717" s="41"/>
      <c r="S717" s="41"/>
    </row>
    <row r="718" spans="4:19" ht="12.5" x14ac:dyDescent="0.25">
      <c r="D718" s="3"/>
      <c r="H718" s="41"/>
      <c r="S718" s="41"/>
    </row>
    <row r="719" spans="4:19" ht="12.5" x14ac:dyDescent="0.25">
      <c r="D719" s="3"/>
      <c r="H719" s="41"/>
      <c r="S719" s="41"/>
    </row>
    <row r="720" spans="4:19" ht="12.5" x14ac:dyDescent="0.25">
      <c r="D720" s="3"/>
      <c r="H720" s="41"/>
      <c r="S720" s="41"/>
    </row>
    <row r="721" spans="4:19" ht="12.5" x14ac:dyDescent="0.25">
      <c r="D721" s="3"/>
      <c r="H721" s="41"/>
      <c r="S721" s="41"/>
    </row>
    <row r="722" spans="4:19" ht="12.5" x14ac:dyDescent="0.25">
      <c r="D722" s="3"/>
      <c r="H722" s="41"/>
      <c r="S722" s="41"/>
    </row>
    <row r="723" spans="4:19" ht="12.5" x14ac:dyDescent="0.25">
      <c r="D723" s="3"/>
      <c r="H723" s="41"/>
      <c r="S723" s="41"/>
    </row>
    <row r="724" spans="4:19" ht="12.5" x14ac:dyDescent="0.25">
      <c r="D724" s="3"/>
      <c r="H724" s="41"/>
      <c r="S724" s="41"/>
    </row>
    <row r="725" spans="4:19" ht="12.5" x14ac:dyDescent="0.25">
      <c r="D725" s="3"/>
      <c r="H725" s="41"/>
      <c r="S725" s="41"/>
    </row>
    <row r="726" spans="4:19" ht="12.5" x14ac:dyDescent="0.25">
      <c r="D726" s="3"/>
      <c r="H726" s="41"/>
      <c r="S726" s="41"/>
    </row>
    <row r="727" spans="4:19" ht="12.5" x14ac:dyDescent="0.25">
      <c r="D727" s="3"/>
      <c r="H727" s="41"/>
      <c r="S727" s="41"/>
    </row>
    <row r="728" spans="4:19" ht="12.5" x14ac:dyDescent="0.25">
      <c r="D728" s="3"/>
      <c r="H728" s="41"/>
      <c r="S728" s="41"/>
    </row>
    <row r="729" spans="4:19" ht="12.5" x14ac:dyDescent="0.25">
      <c r="D729" s="3"/>
      <c r="H729" s="41"/>
      <c r="S729" s="41"/>
    </row>
    <row r="730" spans="4:19" ht="12.5" x14ac:dyDescent="0.25">
      <c r="D730" s="3"/>
      <c r="H730" s="41"/>
      <c r="S730" s="41"/>
    </row>
    <row r="731" spans="4:19" ht="12.5" x14ac:dyDescent="0.25">
      <c r="D731" s="3"/>
      <c r="H731" s="41"/>
      <c r="S731" s="41"/>
    </row>
    <row r="732" spans="4:19" ht="12.5" x14ac:dyDescent="0.25">
      <c r="D732" s="3"/>
      <c r="H732" s="41"/>
      <c r="S732" s="41"/>
    </row>
    <row r="733" spans="4:19" ht="12.5" x14ac:dyDescent="0.25">
      <c r="D733" s="3"/>
      <c r="H733" s="41"/>
      <c r="S733" s="41"/>
    </row>
    <row r="734" spans="4:19" ht="12.5" x14ac:dyDescent="0.25">
      <c r="D734" s="3"/>
      <c r="H734" s="41"/>
      <c r="S734" s="41"/>
    </row>
    <row r="735" spans="4:19" ht="12.5" x14ac:dyDescent="0.25">
      <c r="D735" s="3"/>
      <c r="H735" s="41"/>
      <c r="S735" s="41"/>
    </row>
    <row r="736" spans="4:19" ht="12.5" x14ac:dyDescent="0.25">
      <c r="D736" s="3"/>
      <c r="H736" s="41"/>
      <c r="S736" s="41"/>
    </row>
    <row r="737" spans="4:19" ht="12.5" x14ac:dyDescent="0.25">
      <c r="D737" s="3"/>
      <c r="H737" s="41"/>
      <c r="S737" s="41"/>
    </row>
    <row r="738" spans="4:19" ht="12.5" x14ac:dyDescent="0.25">
      <c r="D738" s="3"/>
      <c r="H738" s="41"/>
      <c r="S738" s="41"/>
    </row>
    <row r="739" spans="4:19" ht="12.5" x14ac:dyDescent="0.25">
      <c r="D739" s="3"/>
      <c r="H739" s="41"/>
      <c r="S739" s="41"/>
    </row>
    <row r="740" spans="4:19" ht="12.5" x14ac:dyDescent="0.25">
      <c r="D740" s="3"/>
      <c r="H740" s="41"/>
      <c r="S740" s="41"/>
    </row>
    <row r="741" spans="4:19" ht="12.5" x14ac:dyDescent="0.25">
      <c r="D741" s="3"/>
      <c r="H741" s="41"/>
      <c r="S741" s="41"/>
    </row>
    <row r="742" spans="4:19" ht="12.5" x14ac:dyDescent="0.25">
      <c r="D742" s="3"/>
      <c r="H742" s="41"/>
      <c r="S742" s="41"/>
    </row>
    <row r="743" spans="4:19" ht="12.5" x14ac:dyDescent="0.25">
      <c r="D743" s="3"/>
      <c r="H743" s="41"/>
      <c r="S743" s="41"/>
    </row>
    <row r="744" spans="4:19" ht="12.5" x14ac:dyDescent="0.25">
      <c r="D744" s="3"/>
      <c r="H744" s="41"/>
      <c r="S744" s="41"/>
    </row>
    <row r="745" spans="4:19" ht="12.5" x14ac:dyDescent="0.25">
      <c r="D745" s="3"/>
      <c r="H745" s="41"/>
      <c r="S745" s="41"/>
    </row>
    <row r="746" spans="4:19" ht="12.5" x14ac:dyDescent="0.25">
      <c r="D746" s="3"/>
      <c r="H746" s="41"/>
      <c r="S746" s="41"/>
    </row>
    <row r="747" spans="4:19" ht="12.5" x14ac:dyDescent="0.25">
      <c r="D747" s="3"/>
      <c r="H747" s="41"/>
      <c r="S747" s="41"/>
    </row>
    <row r="748" spans="4:19" ht="12.5" x14ac:dyDescent="0.25">
      <c r="D748" s="3"/>
      <c r="H748" s="41"/>
      <c r="S748" s="41"/>
    </row>
    <row r="749" spans="4:19" ht="12.5" x14ac:dyDescent="0.25">
      <c r="D749" s="3"/>
      <c r="H749" s="41"/>
      <c r="S749" s="41"/>
    </row>
    <row r="750" spans="4:19" ht="12.5" x14ac:dyDescent="0.25">
      <c r="D750" s="3"/>
      <c r="H750" s="41"/>
      <c r="S750" s="41"/>
    </row>
    <row r="751" spans="4:19" ht="12.5" x14ac:dyDescent="0.25">
      <c r="D751" s="3"/>
      <c r="H751" s="41"/>
      <c r="S751" s="41"/>
    </row>
    <row r="752" spans="4:19" ht="12.5" x14ac:dyDescent="0.25">
      <c r="D752" s="3"/>
      <c r="H752" s="41"/>
      <c r="S752" s="41"/>
    </row>
    <row r="753" spans="4:19" ht="12.5" x14ac:dyDescent="0.25">
      <c r="D753" s="3"/>
      <c r="H753" s="41"/>
      <c r="S753" s="41"/>
    </row>
    <row r="754" spans="4:19" ht="12.5" x14ac:dyDescent="0.25">
      <c r="D754" s="3"/>
      <c r="H754" s="41"/>
      <c r="S754" s="41"/>
    </row>
    <row r="755" spans="4:19" ht="12.5" x14ac:dyDescent="0.25">
      <c r="D755" s="3"/>
      <c r="H755" s="41"/>
      <c r="S755" s="41"/>
    </row>
    <row r="756" spans="4:19" ht="12.5" x14ac:dyDescent="0.25">
      <c r="D756" s="3"/>
      <c r="H756" s="41"/>
      <c r="S756" s="41"/>
    </row>
    <row r="757" spans="4:19" ht="12.5" x14ac:dyDescent="0.25">
      <c r="D757" s="3"/>
      <c r="H757" s="41"/>
      <c r="S757" s="41"/>
    </row>
    <row r="758" spans="4:19" ht="12.5" x14ac:dyDescent="0.25">
      <c r="D758" s="3"/>
      <c r="H758" s="41"/>
      <c r="S758" s="41"/>
    </row>
    <row r="759" spans="4:19" ht="12.5" x14ac:dyDescent="0.25">
      <c r="D759" s="3"/>
      <c r="H759" s="41"/>
      <c r="S759" s="41"/>
    </row>
    <row r="760" spans="4:19" ht="12.5" x14ac:dyDescent="0.25">
      <c r="D760" s="3"/>
      <c r="H760" s="41"/>
      <c r="S760" s="41"/>
    </row>
    <row r="761" spans="4:19" ht="12.5" x14ac:dyDescent="0.25">
      <c r="D761" s="3"/>
      <c r="H761" s="41"/>
      <c r="S761" s="41"/>
    </row>
    <row r="762" spans="4:19" ht="12.5" x14ac:dyDescent="0.25">
      <c r="D762" s="3"/>
      <c r="H762" s="41"/>
      <c r="S762" s="41"/>
    </row>
    <row r="763" spans="4:19" ht="12.5" x14ac:dyDescent="0.25">
      <c r="D763" s="3"/>
      <c r="H763" s="41"/>
      <c r="S763" s="41"/>
    </row>
    <row r="764" spans="4:19" ht="12.5" x14ac:dyDescent="0.25">
      <c r="D764" s="3"/>
      <c r="H764" s="41"/>
      <c r="S764" s="41"/>
    </row>
    <row r="765" spans="4:19" ht="12.5" x14ac:dyDescent="0.25">
      <c r="D765" s="3"/>
      <c r="H765" s="41"/>
      <c r="S765" s="41"/>
    </row>
    <row r="766" spans="4:19" ht="12.5" x14ac:dyDescent="0.25">
      <c r="D766" s="3"/>
      <c r="H766" s="41"/>
      <c r="S766" s="41"/>
    </row>
    <row r="767" spans="4:19" ht="12.5" x14ac:dyDescent="0.25">
      <c r="D767" s="3"/>
      <c r="H767" s="41"/>
      <c r="S767" s="41"/>
    </row>
    <row r="768" spans="4:19" ht="12.5" x14ac:dyDescent="0.25">
      <c r="D768" s="3"/>
      <c r="H768" s="41"/>
      <c r="S768" s="41"/>
    </row>
    <row r="769" spans="4:19" ht="12.5" x14ac:dyDescent="0.25">
      <c r="D769" s="3"/>
      <c r="H769" s="41"/>
      <c r="S769" s="41"/>
    </row>
    <row r="770" spans="4:19" ht="12.5" x14ac:dyDescent="0.25">
      <c r="D770" s="3"/>
      <c r="H770" s="41"/>
      <c r="S770" s="41"/>
    </row>
    <row r="771" spans="4:19" ht="12.5" x14ac:dyDescent="0.25">
      <c r="D771" s="3"/>
      <c r="H771" s="41"/>
      <c r="S771" s="41"/>
    </row>
    <row r="772" spans="4:19" ht="12.5" x14ac:dyDescent="0.25">
      <c r="D772" s="3"/>
      <c r="H772" s="41"/>
      <c r="S772" s="41"/>
    </row>
    <row r="773" spans="4:19" ht="12.5" x14ac:dyDescent="0.25">
      <c r="D773" s="3"/>
      <c r="H773" s="41"/>
      <c r="S773" s="41"/>
    </row>
    <row r="774" spans="4:19" ht="12.5" x14ac:dyDescent="0.25">
      <c r="D774" s="3"/>
      <c r="H774" s="41"/>
      <c r="S774" s="41"/>
    </row>
    <row r="775" spans="4:19" ht="12.5" x14ac:dyDescent="0.25">
      <c r="D775" s="3"/>
      <c r="H775" s="41"/>
      <c r="S775" s="41"/>
    </row>
    <row r="776" spans="4:19" ht="12.5" x14ac:dyDescent="0.25">
      <c r="D776" s="3"/>
      <c r="H776" s="41"/>
      <c r="S776" s="41"/>
    </row>
    <row r="777" spans="4:19" ht="12.5" x14ac:dyDescent="0.25">
      <c r="D777" s="3"/>
      <c r="H777" s="41"/>
      <c r="S777" s="41"/>
    </row>
    <row r="778" spans="4:19" ht="12.5" x14ac:dyDescent="0.25">
      <c r="D778" s="3"/>
      <c r="H778" s="41"/>
      <c r="S778" s="41"/>
    </row>
    <row r="779" spans="4:19" ht="12.5" x14ac:dyDescent="0.25">
      <c r="D779" s="3"/>
      <c r="H779" s="41"/>
      <c r="S779" s="41"/>
    </row>
    <row r="780" spans="4:19" ht="12.5" x14ac:dyDescent="0.25">
      <c r="D780" s="3"/>
      <c r="H780" s="41"/>
      <c r="S780" s="41"/>
    </row>
    <row r="781" spans="4:19" ht="12.5" x14ac:dyDescent="0.25">
      <c r="D781" s="3"/>
      <c r="H781" s="41"/>
      <c r="S781" s="41"/>
    </row>
    <row r="782" spans="4:19" ht="12.5" x14ac:dyDescent="0.25">
      <c r="D782" s="3"/>
      <c r="H782" s="41"/>
      <c r="S782" s="41"/>
    </row>
    <row r="783" spans="4:19" ht="12.5" x14ac:dyDescent="0.25">
      <c r="D783" s="3"/>
      <c r="H783" s="41"/>
      <c r="S783" s="41"/>
    </row>
    <row r="784" spans="4:19" ht="12.5" x14ac:dyDescent="0.25">
      <c r="D784" s="3"/>
      <c r="H784" s="41"/>
      <c r="S784" s="41"/>
    </row>
    <row r="785" spans="4:19" ht="12.5" x14ac:dyDescent="0.25">
      <c r="D785" s="3"/>
      <c r="H785" s="41"/>
      <c r="S785" s="41"/>
    </row>
    <row r="786" spans="4:19" ht="12.5" x14ac:dyDescent="0.25">
      <c r="D786" s="3"/>
      <c r="H786" s="41"/>
      <c r="S786" s="41"/>
    </row>
    <row r="787" spans="4:19" ht="12.5" x14ac:dyDescent="0.25">
      <c r="D787" s="3"/>
      <c r="H787" s="41"/>
      <c r="S787" s="41"/>
    </row>
    <row r="788" spans="4:19" ht="12.5" x14ac:dyDescent="0.25">
      <c r="D788" s="3"/>
      <c r="H788" s="41"/>
      <c r="S788" s="41"/>
    </row>
    <row r="789" spans="4:19" ht="12.5" x14ac:dyDescent="0.25">
      <c r="D789" s="3"/>
      <c r="H789" s="41"/>
      <c r="S789" s="41"/>
    </row>
    <row r="790" spans="4:19" ht="12.5" x14ac:dyDescent="0.25">
      <c r="D790" s="3"/>
      <c r="H790" s="41"/>
      <c r="S790" s="41"/>
    </row>
    <row r="791" spans="4:19" ht="12.5" x14ac:dyDescent="0.25">
      <c r="D791" s="3"/>
      <c r="H791" s="41"/>
      <c r="S791" s="41"/>
    </row>
    <row r="792" spans="4:19" ht="12.5" x14ac:dyDescent="0.25">
      <c r="D792" s="3"/>
      <c r="H792" s="41"/>
      <c r="S792" s="41"/>
    </row>
    <row r="793" spans="4:19" ht="12.5" x14ac:dyDescent="0.25">
      <c r="D793" s="3"/>
      <c r="H793" s="41"/>
      <c r="S793" s="41"/>
    </row>
    <row r="794" spans="4:19" ht="12.5" x14ac:dyDescent="0.25">
      <c r="D794" s="3"/>
      <c r="H794" s="41"/>
      <c r="S794" s="41"/>
    </row>
    <row r="795" spans="4:19" ht="12.5" x14ac:dyDescent="0.25">
      <c r="D795" s="3"/>
      <c r="H795" s="41"/>
      <c r="S795" s="41"/>
    </row>
    <row r="796" spans="4:19" ht="12.5" x14ac:dyDescent="0.25">
      <c r="D796" s="3"/>
      <c r="H796" s="41"/>
      <c r="S796" s="41"/>
    </row>
    <row r="797" spans="4:19" ht="12.5" x14ac:dyDescent="0.25">
      <c r="D797" s="3"/>
      <c r="H797" s="41"/>
      <c r="S797" s="41"/>
    </row>
    <row r="798" spans="4:19" ht="12.5" x14ac:dyDescent="0.25">
      <c r="D798" s="3"/>
      <c r="H798" s="41"/>
      <c r="S798" s="41"/>
    </row>
    <row r="799" spans="4:19" ht="12.5" x14ac:dyDescent="0.25">
      <c r="D799" s="3"/>
      <c r="H799" s="41"/>
      <c r="S799" s="41"/>
    </row>
    <row r="800" spans="4:19" ht="12.5" x14ac:dyDescent="0.25">
      <c r="D800" s="3"/>
      <c r="H800" s="41"/>
      <c r="S800" s="41"/>
    </row>
    <row r="801" spans="4:19" ht="12.5" x14ac:dyDescent="0.25">
      <c r="D801" s="3"/>
      <c r="H801" s="41"/>
      <c r="S801" s="41"/>
    </row>
    <row r="802" spans="4:19" ht="12.5" x14ac:dyDescent="0.25">
      <c r="D802" s="3"/>
      <c r="H802" s="41"/>
      <c r="S802" s="41"/>
    </row>
    <row r="803" spans="4:19" ht="12.5" x14ac:dyDescent="0.25">
      <c r="D803" s="3"/>
      <c r="H803" s="41"/>
      <c r="S803" s="41"/>
    </row>
    <row r="804" spans="4:19" ht="12.5" x14ac:dyDescent="0.25">
      <c r="D804" s="3"/>
      <c r="H804" s="41"/>
      <c r="S804" s="41"/>
    </row>
    <row r="805" spans="4:19" ht="12.5" x14ac:dyDescent="0.25">
      <c r="D805" s="3"/>
      <c r="H805" s="41"/>
      <c r="S805" s="41"/>
    </row>
    <row r="806" spans="4:19" ht="12.5" x14ac:dyDescent="0.25">
      <c r="D806" s="3"/>
      <c r="H806" s="41"/>
      <c r="S806" s="41"/>
    </row>
    <row r="807" spans="4:19" ht="12.5" x14ac:dyDescent="0.25">
      <c r="D807" s="3"/>
      <c r="H807" s="41"/>
      <c r="S807" s="41"/>
    </row>
    <row r="808" spans="4:19" ht="12.5" x14ac:dyDescent="0.25">
      <c r="D808" s="3"/>
      <c r="H808" s="41"/>
      <c r="S808" s="41"/>
    </row>
    <row r="809" spans="4:19" ht="12.5" x14ac:dyDescent="0.25">
      <c r="D809" s="3"/>
      <c r="H809" s="41"/>
      <c r="S809" s="41"/>
    </row>
    <row r="810" spans="4:19" ht="12.5" x14ac:dyDescent="0.25">
      <c r="D810" s="3"/>
      <c r="H810" s="41"/>
      <c r="S810" s="41"/>
    </row>
    <row r="811" spans="4:19" ht="12.5" x14ac:dyDescent="0.25">
      <c r="D811" s="3"/>
      <c r="H811" s="41"/>
      <c r="S811" s="41"/>
    </row>
    <row r="812" spans="4:19" ht="12.5" x14ac:dyDescent="0.25">
      <c r="D812" s="3"/>
      <c r="H812" s="41"/>
      <c r="S812" s="41"/>
    </row>
    <row r="813" spans="4:19" ht="12.5" x14ac:dyDescent="0.25">
      <c r="D813" s="3"/>
      <c r="H813" s="41"/>
      <c r="S813" s="41"/>
    </row>
    <row r="814" spans="4:19" ht="12.5" x14ac:dyDescent="0.25">
      <c r="D814" s="3"/>
      <c r="H814" s="41"/>
      <c r="S814" s="41"/>
    </row>
    <row r="815" spans="4:19" ht="12.5" x14ac:dyDescent="0.25">
      <c r="D815" s="3"/>
      <c r="H815" s="41"/>
      <c r="S815" s="41"/>
    </row>
    <row r="816" spans="4:19" ht="12.5" x14ac:dyDescent="0.25">
      <c r="D816" s="3"/>
      <c r="H816" s="41"/>
      <c r="S816" s="41"/>
    </row>
    <row r="817" spans="4:19" ht="12.5" x14ac:dyDescent="0.25">
      <c r="D817" s="3"/>
      <c r="H817" s="41"/>
      <c r="S817" s="41"/>
    </row>
    <row r="818" spans="4:19" ht="12.5" x14ac:dyDescent="0.25">
      <c r="D818" s="3"/>
      <c r="H818" s="41"/>
      <c r="S818" s="41"/>
    </row>
    <row r="819" spans="4:19" ht="12.5" x14ac:dyDescent="0.25">
      <c r="D819" s="3"/>
      <c r="H819" s="41"/>
      <c r="S819" s="41"/>
    </row>
    <row r="820" spans="4:19" ht="12.5" x14ac:dyDescent="0.25">
      <c r="D820" s="3"/>
      <c r="H820" s="41"/>
      <c r="S820" s="41"/>
    </row>
    <row r="821" spans="4:19" ht="12.5" x14ac:dyDescent="0.25">
      <c r="D821" s="3"/>
      <c r="H821" s="41"/>
      <c r="S821" s="41"/>
    </row>
    <row r="822" spans="4:19" ht="12.5" x14ac:dyDescent="0.25">
      <c r="D822" s="3"/>
      <c r="H822" s="41"/>
      <c r="S822" s="41"/>
    </row>
    <row r="823" spans="4:19" ht="12.5" x14ac:dyDescent="0.25">
      <c r="D823" s="3"/>
      <c r="H823" s="41"/>
      <c r="S823" s="41"/>
    </row>
    <row r="824" spans="4:19" ht="12.5" x14ac:dyDescent="0.25">
      <c r="D824" s="3"/>
      <c r="H824" s="41"/>
      <c r="S824" s="41"/>
    </row>
    <row r="825" spans="4:19" ht="12.5" x14ac:dyDescent="0.25">
      <c r="D825" s="3"/>
      <c r="H825" s="41"/>
      <c r="S825" s="41"/>
    </row>
    <row r="826" spans="4:19" ht="12.5" x14ac:dyDescent="0.25">
      <c r="D826" s="3"/>
      <c r="H826" s="41"/>
      <c r="S826" s="41"/>
    </row>
    <row r="827" spans="4:19" ht="12.5" x14ac:dyDescent="0.25">
      <c r="D827" s="3"/>
      <c r="H827" s="41"/>
      <c r="S827" s="41"/>
    </row>
    <row r="828" spans="4:19" ht="12.5" x14ac:dyDescent="0.25">
      <c r="D828" s="3"/>
      <c r="H828" s="41"/>
      <c r="S828" s="41"/>
    </row>
    <row r="829" spans="4:19" ht="12.5" x14ac:dyDescent="0.25">
      <c r="D829" s="3"/>
      <c r="H829" s="41"/>
      <c r="S829" s="41"/>
    </row>
    <row r="830" spans="4:19" ht="12.5" x14ac:dyDescent="0.25">
      <c r="D830" s="3"/>
      <c r="H830" s="41"/>
      <c r="S830" s="41"/>
    </row>
    <row r="831" spans="4:19" ht="12.5" x14ac:dyDescent="0.25">
      <c r="D831" s="3"/>
      <c r="H831" s="41"/>
      <c r="S831" s="41"/>
    </row>
    <row r="832" spans="4:19" ht="12.5" x14ac:dyDescent="0.25">
      <c r="D832" s="3"/>
      <c r="H832" s="41"/>
      <c r="S832" s="41"/>
    </row>
    <row r="833" spans="4:19" ht="12.5" x14ac:dyDescent="0.25">
      <c r="D833" s="3"/>
      <c r="H833" s="41"/>
      <c r="S833" s="41"/>
    </row>
    <row r="834" spans="4:19" ht="12.5" x14ac:dyDescent="0.25">
      <c r="D834" s="3"/>
      <c r="H834" s="41"/>
      <c r="S834" s="41"/>
    </row>
    <row r="835" spans="4:19" ht="12.5" x14ac:dyDescent="0.25">
      <c r="D835" s="3"/>
      <c r="H835" s="41"/>
      <c r="S835" s="41"/>
    </row>
    <row r="836" spans="4:19" ht="12.5" x14ac:dyDescent="0.25">
      <c r="D836" s="3"/>
      <c r="H836" s="41"/>
      <c r="S836" s="41"/>
    </row>
    <row r="837" spans="4:19" ht="12.5" x14ac:dyDescent="0.25">
      <c r="D837" s="3"/>
      <c r="H837" s="41"/>
      <c r="S837" s="41"/>
    </row>
    <row r="838" spans="4:19" ht="12.5" x14ac:dyDescent="0.25">
      <c r="D838" s="3"/>
      <c r="H838" s="41"/>
      <c r="S838" s="41"/>
    </row>
    <row r="839" spans="4:19" ht="12.5" x14ac:dyDescent="0.25">
      <c r="D839" s="3"/>
      <c r="H839" s="41"/>
      <c r="S839" s="41"/>
    </row>
    <row r="840" spans="4:19" ht="12.5" x14ac:dyDescent="0.25">
      <c r="D840" s="3"/>
      <c r="H840" s="41"/>
      <c r="S840" s="41"/>
    </row>
    <row r="841" spans="4:19" ht="12.5" x14ac:dyDescent="0.25">
      <c r="D841" s="3"/>
      <c r="H841" s="41"/>
      <c r="S841" s="41"/>
    </row>
    <row r="842" spans="4:19" ht="12.5" x14ac:dyDescent="0.25">
      <c r="D842" s="3"/>
      <c r="H842" s="41"/>
      <c r="S842" s="41"/>
    </row>
    <row r="843" spans="4:19" ht="12.5" x14ac:dyDescent="0.25">
      <c r="D843" s="3"/>
      <c r="H843" s="41"/>
      <c r="S843" s="41"/>
    </row>
    <row r="844" spans="4:19" ht="12.5" x14ac:dyDescent="0.25">
      <c r="D844" s="3"/>
      <c r="H844" s="41"/>
      <c r="S844" s="41"/>
    </row>
    <row r="845" spans="4:19" ht="12.5" x14ac:dyDescent="0.25">
      <c r="D845" s="3"/>
      <c r="H845" s="41"/>
      <c r="S845" s="41"/>
    </row>
    <row r="846" spans="4:19" ht="12.5" x14ac:dyDescent="0.25">
      <c r="D846" s="3"/>
      <c r="H846" s="41"/>
      <c r="S846" s="41"/>
    </row>
    <row r="847" spans="4:19" ht="12.5" x14ac:dyDescent="0.25">
      <c r="D847" s="3"/>
      <c r="H847" s="41"/>
      <c r="S847" s="41"/>
    </row>
    <row r="848" spans="4:19" ht="12.5" x14ac:dyDescent="0.25">
      <c r="D848" s="3"/>
      <c r="H848" s="41"/>
      <c r="S848" s="41"/>
    </row>
    <row r="849" spans="4:19" ht="12.5" x14ac:dyDescent="0.25">
      <c r="D849" s="3"/>
      <c r="H849" s="41"/>
      <c r="S849" s="41"/>
    </row>
    <row r="850" spans="4:19" ht="12.5" x14ac:dyDescent="0.25">
      <c r="D850" s="3"/>
      <c r="H850" s="41"/>
      <c r="S850" s="41"/>
    </row>
    <row r="851" spans="4:19" ht="12.5" x14ac:dyDescent="0.25">
      <c r="D851" s="3"/>
      <c r="H851" s="41"/>
      <c r="S851" s="41"/>
    </row>
    <row r="852" spans="4:19" ht="12.5" x14ac:dyDescent="0.25">
      <c r="D852" s="3"/>
      <c r="H852" s="41"/>
      <c r="S852" s="41"/>
    </row>
    <row r="853" spans="4:19" ht="12.5" x14ac:dyDescent="0.25">
      <c r="D853" s="3"/>
      <c r="H853" s="41"/>
      <c r="S853" s="41"/>
    </row>
    <row r="854" spans="4:19" ht="12.5" x14ac:dyDescent="0.25">
      <c r="D854" s="3"/>
      <c r="H854" s="41"/>
      <c r="S854" s="41"/>
    </row>
    <row r="855" spans="4:19" ht="12.5" x14ac:dyDescent="0.25">
      <c r="D855" s="3"/>
      <c r="H855" s="41"/>
      <c r="S855" s="41"/>
    </row>
    <row r="856" spans="4:19" ht="12.5" x14ac:dyDescent="0.25">
      <c r="D856" s="3"/>
      <c r="H856" s="41"/>
      <c r="S856" s="41"/>
    </row>
    <row r="857" spans="4:19" ht="12.5" x14ac:dyDescent="0.25">
      <c r="D857" s="3"/>
      <c r="H857" s="41"/>
      <c r="S857" s="41"/>
    </row>
    <row r="858" spans="4:19" ht="12.5" x14ac:dyDescent="0.25">
      <c r="D858" s="3"/>
      <c r="H858" s="41"/>
      <c r="S858" s="41"/>
    </row>
    <row r="859" spans="4:19" ht="12.5" x14ac:dyDescent="0.25">
      <c r="D859" s="3"/>
      <c r="H859" s="41"/>
      <c r="S859" s="41"/>
    </row>
    <row r="860" spans="4:19" ht="12.5" x14ac:dyDescent="0.25">
      <c r="D860" s="3"/>
      <c r="H860" s="41"/>
      <c r="S860" s="41"/>
    </row>
    <row r="861" spans="4:19" ht="12.5" x14ac:dyDescent="0.25">
      <c r="D861" s="3"/>
      <c r="H861" s="41"/>
      <c r="S861" s="41"/>
    </row>
    <row r="862" spans="4:19" ht="12.5" x14ac:dyDescent="0.25">
      <c r="D862" s="3"/>
      <c r="H862" s="41"/>
      <c r="S862" s="41"/>
    </row>
    <row r="863" spans="4:19" ht="12.5" x14ac:dyDescent="0.25">
      <c r="D863" s="3"/>
      <c r="H863" s="41"/>
      <c r="S863" s="41"/>
    </row>
    <row r="864" spans="4:19" ht="12.5" x14ac:dyDescent="0.25">
      <c r="D864" s="3"/>
      <c r="H864" s="41"/>
      <c r="S864" s="41"/>
    </row>
    <row r="865" spans="4:19" ht="12.5" x14ac:dyDescent="0.25">
      <c r="D865" s="3"/>
      <c r="H865" s="41"/>
      <c r="S865" s="41"/>
    </row>
    <row r="866" spans="4:19" ht="12.5" x14ac:dyDescent="0.25">
      <c r="D866" s="3"/>
      <c r="H866" s="41"/>
      <c r="S866" s="41"/>
    </row>
    <row r="867" spans="4:19" ht="12.5" x14ac:dyDescent="0.25">
      <c r="D867" s="3"/>
      <c r="H867" s="41"/>
      <c r="S867" s="41"/>
    </row>
    <row r="868" spans="4:19" ht="12.5" x14ac:dyDescent="0.25">
      <c r="D868" s="3"/>
      <c r="H868" s="41"/>
      <c r="S868" s="41"/>
    </row>
    <row r="869" spans="4:19" ht="12.5" x14ac:dyDescent="0.25">
      <c r="D869" s="3"/>
      <c r="H869" s="41"/>
      <c r="S869" s="41"/>
    </row>
    <row r="870" spans="4:19" ht="12.5" x14ac:dyDescent="0.25">
      <c r="D870" s="3"/>
      <c r="H870" s="41"/>
      <c r="S870" s="41"/>
    </row>
    <row r="871" spans="4:19" ht="12.5" x14ac:dyDescent="0.25">
      <c r="D871" s="3"/>
      <c r="H871" s="41"/>
      <c r="S871" s="41"/>
    </row>
    <row r="872" spans="4:19" ht="12.5" x14ac:dyDescent="0.25">
      <c r="D872" s="3"/>
      <c r="H872" s="41"/>
      <c r="S872" s="41"/>
    </row>
    <row r="873" spans="4:19" ht="12.5" x14ac:dyDescent="0.25">
      <c r="D873" s="3"/>
      <c r="H873" s="41"/>
      <c r="S873" s="41"/>
    </row>
    <row r="874" spans="4:19" ht="12.5" x14ac:dyDescent="0.25">
      <c r="D874" s="3"/>
      <c r="H874" s="41"/>
      <c r="S874" s="41"/>
    </row>
    <row r="875" spans="4:19" ht="12.5" x14ac:dyDescent="0.25">
      <c r="D875" s="3"/>
      <c r="H875" s="41"/>
      <c r="S875" s="41"/>
    </row>
    <row r="876" spans="4:19" ht="12.5" x14ac:dyDescent="0.25">
      <c r="D876" s="3"/>
      <c r="H876" s="41"/>
      <c r="S876" s="41"/>
    </row>
    <row r="877" spans="4:19" ht="12.5" x14ac:dyDescent="0.25">
      <c r="D877" s="3"/>
      <c r="H877" s="41"/>
      <c r="S877" s="41"/>
    </row>
    <row r="878" spans="4:19" ht="12.5" x14ac:dyDescent="0.25">
      <c r="D878" s="3"/>
      <c r="H878" s="41"/>
      <c r="S878" s="41"/>
    </row>
    <row r="879" spans="4:19" ht="12.5" x14ac:dyDescent="0.25">
      <c r="D879" s="3"/>
      <c r="H879" s="41"/>
      <c r="S879" s="41"/>
    </row>
    <row r="880" spans="4:19" ht="12.5" x14ac:dyDescent="0.25">
      <c r="D880" s="3"/>
      <c r="H880" s="41"/>
      <c r="S880" s="41"/>
    </row>
    <row r="881" spans="4:19" ht="12.5" x14ac:dyDescent="0.25">
      <c r="D881" s="3"/>
      <c r="H881" s="41"/>
      <c r="S881" s="41"/>
    </row>
    <row r="882" spans="4:19" ht="12.5" x14ac:dyDescent="0.25">
      <c r="D882" s="3"/>
      <c r="H882" s="41"/>
      <c r="S882" s="41"/>
    </row>
    <row r="883" spans="4:19" ht="12.5" x14ac:dyDescent="0.25">
      <c r="D883" s="3"/>
      <c r="H883" s="41"/>
      <c r="S883" s="41"/>
    </row>
    <row r="884" spans="4:19" ht="12.5" x14ac:dyDescent="0.25">
      <c r="D884" s="3"/>
      <c r="H884" s="41"/>
      <c r="S884" s="41"/>
    </row>
    <row r="885" spans="4:19" ht="12.5" x14ac:dyDescent="0.25">
      <c r="D885" s="3"/>
      <c r="H885" s="41"/>
      <c r="S885" s="41"/>
    </row>
    <row r="886" spans="4:19" ht="12.5" x14ac:dyDescent="0.25">
      <c r="D886" s="3"/>
      <c r="H886" s="41"/>
      <c r="S886" s="41"/>
    </row>
    <row r="887" spans="4:19" ht="12.5" x14ac:dyDescent="0.25">
      <c r="D887" s="3"/>
      <c r="H887" s="41"/>
      <c r="S887" s="41"/>
    </row>
    <row r="888" spans="4:19" ht="12.5" x14ac:dyDescent="0.25">
      <c r="D888" s="3"/>
      <c r="H888" s="41"/>
      <c r="S888" s="41"/>
    </row>
    <row r="889" spans="4:19" ht="12.5" x14ac:dyDescent="0.25">
      <c r="D889" s="3"/>
      <c r="H889" s="41"/>
      <c r="S889" s="41"/>
    </row>
    <row r="890" spans="4:19" ht="12.5" x14ac:dyDescent="0.25">
      <c r="D890" s="3"/>
      <c r="H890" s="41"/>
      <c r="S890" s="41"/>
    </row>
    <row r="891" spans="4:19" ht="12.5" x14ac:dyDescent="0.25">
      <c r="D891" s="3"/>
      <c r="H891" s="41"/>
      <c r="S891" s="41"/>
    </row>
    <row r="892" spans="4:19" ht="12.5" x14ac:dyDescent="0.25">
      <c r="D892" s="3"/>
      <c r="H892" s="41"/>
      <c r="S892" s="41"/>
    </row>
    <row r="893" spans="4:19" ht="12.5" x14ac:dyDescent="0.25">
      <c r="D893" s="3"/>
      <c r="H893" s="41"/>
      <c r="S893" s="41"/>
    </row>
    <row r="894" spans="4:19" ht="12.5" x14ac:dyDescent="0.25">
      <c r="D894" s="3"/>
      <c r="H894" s="41"/>
      <c r="S894" s="41"/>
    </row>
    <row r="895" spans="4:19" ht="12.5" x14ac:dyDescent="0.25">
      <c r="D895" s="3"/>
      <c r="H895" s="41"/>
      <c r="S895" s="41"/>
    </row>
    <row r="896" spans="4:19" ht="12.5" x14ac:dyDescent="0.25">
      <c r="D896" s="3"/>
      <c r="H896" s="41"/>
      <c r="S896" s="41"/>
    </row>
    <row r="897" spans="4:19" ht="12.5" x14ac:dyDescent="0.25">
      <c r="D897" s="3"/>
      <c r="H897" s="41"/>
      <c r="S897" s="41"/>
    </row>
    <row r="898" spans="4:19" ht="12.5" x14ac:dyDescent="0.25">
      <c r="D898" s="3"/>
      <c r="H898" s="41"/>
      <c r="S898" s="41"/>
    </row>
    <row r="899" spans="4:19" ht="12.5" x14ac:dyDescent="0.25">
      <c r="D899" s="3"/>
      <c r="H899" s="41"/>
      <c r="S899" s="41"/>
    </row>
    <row r="900" spans="4:19" ht="12.5" x14ac:dyDescent="0.25">
      <c r="D900" s="3"/>
      <c r="H900" s="41"/>
      <c r="S900" s="41"/>
    </row>
    <row r="901" spans="4:19" ht="12.5" x14ac:dyDescent="0.25">
      <c r="D901" s="3"/>
      <c r="H901" s="41"/>
      <c r="S901" s="41"/>
    </row>
    <row r="902" spans="4:19" ht="12.5" x14ac:dyDescent="0.25">
      <c r="D902" s="3"/>
      <c r="H902" s="41"/>
      <c r="S902" s="41"/>
    </row>
    <row r="903" spans="4:19" ht="12.5" x14ac:dyDescent="0.25">
      <c r="D903" s="3"/>
      <c r="H903" s="41"/>
      <c r="S903" s="41"/>
    </row>
    <row r="904" spans="4:19" ht="12.5" x14ac:dyDescent="0.25">
      <c r="D904" s="3"/>
      <c r="H904" s="41"/>
      <c r="S904" s="41"/>
    </row>
    <row r="905" spans="4:19" ht="12.5" x14ac:dyDescent="0.25">
      <c r="D905" s="3"/>
      <c r="H905" s="41"/>
      <c r="S905" s="41"/>
    </row>
    <row r="906" spans="4:19" ht="12.5" x14ac:dyDescent="0.25">
      <c r="D906" s="3"/>
      <c r="H906" s="41"/>
      <c r="S906" s="41"/>
    </row>
    <row r="907" spans="4:19" ht="12.5" x14ac:dyDescent="0.25">
      <c r="D907" s="3"/>
      <c r="H907" s="41"/>
      <c r="S907" s="41"/>
    </row>
    <row r="908" spans="4:19" ht="12.5" x14ac:dyDescent="0.25">
      <c r="D908" s="3"/>
      <c r="H908" s="41"/>
      <c r="S908" s="41"/>
    </row>
    <row r="909" spans="4:19" ht="12.5" x14ac:dyDescent="0.25">
      <c r="D909" s="3"/>
      <c r="H909" s="41"/>
      <c r="S909" s="41"/>
    </row>
    <row r="910" spans="4:19" ht="12.5" x14ac:dyDescent="0.25">
      <c r="D910" s="3"/>
      <c r="H910" s="41"/>
      <c r="S910" s="41"/>
    </row>
    <row r="911" spans="4:19" ht="12.5" x14ac:dyDescent="0.25">
      <c r="D911" s="3"/>
      <c r="H911" s="41"/>
      <c r="S911" s="41"/>
    </row>
    <row r="912" spans="4:19" ht="12.5" x14ac:dyDescent="0.25">
      <c r="D912" s="3"/>
      <c r="H912" s="41"/>
      <c r="S912" s="41"/>
    </row>
    <row r="913" spans="4:19" ht="12.5" x14ac:dyDescent="0.25">
      <c r="D913" s="3"/>
      <c r="H913" s="41"/>
      <c r="S913" s="41"/>
    </row>
    <row r="914" spans="4:19" ht="12.5" x14ac:dyDescent="0.25">
      <c r="D914" s="3"/>
      <c r="H914" s="41"/>
      <c r="S914" s="41"/>
    </row>
    <row r="915" spans="4:19" ht="12.5" x14ac:dyDescent="0.25">
      <c r="D915" s="3"/>
      <c r="H915" s="41"/>
      <c r="S915" s="41"/>
    </row>
    <row r="916" spans="4:19" ht="12.5" x14ac:dyDescent="0.25">
      <c r="D916" s="3"/>
      <c r="H916" s="41"/>
      <c r="S916" s="41"/>
    </row>
    <row r="917" spans="4:19" ht="12.5" x14ac:dyDescent="0.25">
      <c r="D917" s="3"/>
      <c r="H917" s="41"/>
      <c r="S917" s="41"/>
    </row>
    <row r="918" spans="4:19" ht="12.5" x14ac:dyDescent="0.25">
      <c r="D918" s="3"/>
      <c r="H918" s="41"/>
      <c r="S918" s="41"/>
    </row>
    <row r="919" spans="4:19" ht="12.5" x14ac:dyDescent="0.25">
      <c r="D919" s="3"/>
      <c r="H919" s="41"/>
      <c r="S919" s="41"/>
    </row>
    <row r="920" spans="4:19" ht="12.5" x14ac:dyDescent="0.25">
      <c r="D920" s="3"/>
      <c r="H920" s="41"/>
      <c r="S920" s="41"/>
    </row>
    <row r="921" spans="4:19" ht="12.5" x14ac:dyDescent="0.25">
      <c r="D921" s="3"/>
      <c r="H921" s="41"/>
      <c r="S921" s="41"/>
    </row>
    <row r="922" spans="4:19" ht="12.5" x14ac:dyDescent="0.25">
      <c r="D922" s="3"/>
      <c r="H922" s="41"/>
      <c r="S922" s="41"/>
    </row>
    <row r="923" spans="4:19" ht="12.5" x14ac:dyDescent="0.25">
      <c r="D923" s="3"/>
      <c r="H923" s="41"/>
      <c r="S923" s="41"/>
    </row>
    <row r="924" spans="4:19" ht="12.5" x14ac:dyDescent="0.25">
      <c r="D924" s="3"/>
      <c r="H924" s="41"/>
      <c r="S924" s="41"/>
    </row>
    <row r="925" spans="4:19" ht="12.5" x14ac:dyDescent="0.25">
      <c r="D925" s="3"/>
      <c r="H925" s="41"/>
      <c r="S925" s="41"/>
    </row>
    <row r="926" spans="4:19" ht="12.5" x14ac:dyDescent="0.25">
      <c r="D926" s="3"/>
      <c r="H926" s="41"/>
      <c r="S926" s="41"/>
    </row>
    <row r="927" spans="4:19" ht="12.5" x14ac:dyDescent="0.25">
      <c r="D927" s="3"/>
      <c r="H927" s="41"/>
      <c r="S927" s="41"/>
    </row>
    <row r="928" spans="4:19" ht="12.5" x14ac:dyDescent="0.25">
      <c r="D928" s="3"/>
      <c r="H928" s="41"/>
      <c r="S928" s="41"/>
    </row>
    <row r="929" spans="4:19" ht="12.5" x14ac:dyDescent="0.25">
      <c r="D929" s="3"/>
      <c r="H929" s="41"/>
      <c r="S929" s="41"/>
    </row>
    <row r="930" spans="4:19" ht="12.5" x14ac:dyDescent="0.25">
      <c r="D930" s="3"/>
      <c r="H930" s="41"/>
      <c r="S930" s="41"/>
    </row>
    <row r="931" spans="4:19" ht="12.5" x14ac:dyDescent="0.25">
      <c r="D931" s="3"/>
      <c r="H931" s="41"/>
      <c r="S931" s="41"/>
    </row>
    <row r="932" spans="4:19" ht="12.5" x14ac:dyDescent="0.25">
      <c r="D932" s="3"/>
      <c r="H932" s="41"/>
      <c r="S932" s="41"/>
    </row>
    <row r="933" spans="4:19" ht="12.5" x14ac:dyDescent="0.25">
      <c r="D933" s="3"/>
      <c r="H933" s="41"/>
      <c r="S933" s="41"/>
    </row>
    <row r="934" spans="4:19" ht="12.5" x14ac:dyDescent="0.25">
      <c r="D934" s="3"/>
      <c r="H934" s="41"/>
      <c r="S934" s="41"/>
    </row>
    <row r="935" spans="4:19" ht="12.5" x14ac:dyDescent="0.25">
      <c r="D935" s="3"/>
      <c r="H935" s="41"/>
      <c r="S935" s="41"/>
    </row>
    <row r="936" spans="4:19" ht="12.5" x14ac:dyDescent="0.25">
      <c r="D936" s="3"/>
      <c r="H936" s="41"/>
      <c r="S936" s="41"/>
    </row>
    <row r="937" spans="4:19" ht="12.5" x14ac:dyDescent="0.25">
      <c r="D937" s="3"/>
      <c r="H937" s="41"/>
      <c r="S937" s="41"/>
    </row>
    <row r="938" spans="4:19" ht="12.5" x14ac:dyDescent="0.25">
      <c r="D938" s="3"/>
      <c r="H938" s="41"/>
      <c r="S938" s="41"/>
    </row>
    <row r="939" spans="4:19" ht="12.5" x14ac:dyDescent="0.25">
      <c r="D939" s="3"/>
      <c r="H939" s="41"/>
      <c r="S939" s="41"/>
    </row>
    <row r="940" spans="4:19" ht="12.5" x14ac:dyDescent="0.25">
      <c r="D940" s="3"/>
      <c r="H940" s="41"/>
      <c r="S940" s="41"/>
    </row>
    <row r="941" spans="4:19" ht="12.5" x14ac:dyDescent="0.25">
      <c r="D941" s="3"/>
      <c r="H941" s="41"/>
      <c r="S941" s="41"/>
    </row>
    <row r="942" spans="4:19" ht="12.5" x14ac:dyDescent="0.25">
      <c r="D942" s="3"/>
      <c r="H942" s="41"/>
      <c r="S942" s="41"/>
    </row>
    <row r="943" spans="4:19" ht="12.5" x14ac:dyDescent="0.25">
      <c r="D943" s="3"/>
      <c r="H943" s="41"/>
      <c r="S943" s="41"/>
    </row>
    <row r="944" spans="4:19" ht="12.5" x14ac:dyDescent="0.25">
      <c r="D944" s="3"/>
      <c r="H944" s="41"/>
      <c r="S944" s="41"/>
    </row>
    <row r="945" spans="4:19" ht="12.5" x14ac:dyDescent="0.25">
      <c r="D945" s="3"/>
      <c r="H945" s="41"/>
      <c r="S945" s="41"/>
    </row>
    <row r="946" spans="4:19" ht="12.5" x14ac:dyDescent="0.25">
      <c r="D946" s="3"/>
      <c r="H946" s="41"/>
      <c r="S946" s="41"/>
    </row>
    <row r="947" spans="4:19" ht="12.5" x14ac:dyDescent="0.25">
      <c r="D947" s="3"/>
      <c r="H947" s="41"/>
      <c r="S947" s="41"/>
    </row>
    <row r="948" spans="4:19" ht="12.5" x14ac:dyDescent="0.25">
      <c r="D948" s="3"/>
      <c r="H948" s="41"/>
      <c r="S948" s="41"/>
    </row>
    <row r="949" spans="4:19" ht="12.5" x14ac:dyDescent="0.25">
      <c r="D949" s="3"/>
      <c r="H949" s="41"/>
      <c r="S949" s="41"/>
    </row>
    <row r="950" spans="4:19" ht="12.5" x14ac:dyDescent="0.25">
      <c r="D950" s="3"/>
      <c r="H950" s="41"/>
      <c r="S950" s="41"/>
    </row>
    <row r="951" spans="4:19" ht="12.5" x14ac:dyDescent="0.25">
      <c r="D951" s="3"/>
      <c r="H951" s="41"/>
      <c r="S951" s="41"/>
    </row>
    <row r="952" spans="4:19" ht="12.5" x14ac:dyDescent="0.25">
      <c r="D952" s="3"/>
      <c r="H952" s="41"/>
      <c r="S952" s="41"/>
    </row>
    <row r="953" spans="4:19" ht="12.5" x14ac:dyDescent="0.25">
      <c r="D953" s="3"/>
      <c r="H953" s="41"/>
      <c r="S953" s="41"/>
    </row>
    <row r="954" spans="4:19" ht="12.5" x14ac:dyDescent="0.25">
      <c r="D954" s="3"/>
      <c r="H954" s="41"/>
      <c r="S954" s="41"/>
    </row>
    <row r="955" spans="4:19" ht="12.5" x14ac:dyDescent="0.25">
      <c r="D955" s="3"/>
      <c r="H955" s="41"/>
      <c r="S955" s="41"/>
    </row>
    <row r="956" spans="4:19" ht="12.5" x14ac:dyDescent="0.25">
      <c r="D956" s="3"/>
      <c r="H956" s="41"/>
      <c r="S956" s="41"/>
    </row>
    <row r="957" spans="4:19" ht="12.5" x14ac:dyDescent="0.25">
      <c r="D957" s="3"/>
      <c r="H957" s="41"/>
      <c r="S957" s="41"/>
    </row>
    <row r="958" spans="4:19" ht="12.5" x14ac:dyDescent="0.25">
      <c r="D958" s="3"/>
      <c r="H958" s="41"/>
      <c r="S958" s="41"/>
    </row>
    <row r="959" spans="4:19" ht="12.5" x14ac:dyDescent="0.25">
      <c r="D959" s="3"/>
      <c r="H959" s="41"/>
      <c r="S959" s="41"/>
    </row>
    <row r="960" spans="4:19" ht="12.5" x14ac:dyDescent="0.25">
      <c r="D960" s="3"/>
      <c r="H960" s="41"/>
      <c r="S960" s="41"/>
    </row>
    <row r="961" spans="4:19" ht="12.5" x14ac:dyDescent="0.25">
      <c r="D961" s="3"/>
      <c r="H961" s="41"/>
      <c r="S961" s="41"/>
    </row>
    <row r="962" spans="4:19" ht="12.5" x14ac:dyDescent="0.25">
      <c r="D962" s="3"/>
      <c r="H962" s="41"/>
      <c r="S962" s="41"/>
    </row>
    <row r="963" spans="4:19" ht="12.5" x14ac:dyDescent="0.25">
      <c r="D963" s="3"/>
      <c r="H963" s="41"/>
      <c r="S963" s="41"/>
    </row>
    <row r="964" spans="4:19" ht="12.5" x14ac:dyDescent="0.25">
      <c r="D964" s="3"/>
      <c r="H964" s="41"/>
      <c r="S964" s="41"/>
    </row>
    <row r="965" spans="4:19" ht="12.5" x14ac:dyDescent="0.25">
      <c r="D965" s="3"/>
      <c r="H965" s="41"/>
      <c r="S965" s="41"/>
    </row>
    <row r="966" spans="4:19" ht="12.5" x14ac:dyDescent="0.25">
      <c r="D966" s="3"/>
      <c r="H966" s="41"/>
      <c r="S966" s="41"/>
    </row>
    <row r="967" spans="4:19" ht="12.5" x14ac:dyDescent="0.25">
      <c r="D967" s="3"/>
      <c r="H967" s="41"/>
      <c r="S967" s="41"/>
    </row>
    <row r="968" spans="4:19" ht="12.5" x14ac:dyDescent="0.25">
      <c r="D968" s="3"/>
      <c r="H968" s="41"/>
      <c r="S968" s="41"/>
    </row>
    <row r="969" spans="4:19" ht="12.5" x14ac:dyDescent="0.25">
      <c r="D969" s="3"/>
      <c r="H969" s="41"/>
      <c r="S969" s="41"/>
    </row>
    <row r="970" spans="4:19" ht="12.5" x14ac:dyDescent="0.25">
      <c r="D970" s="3"/>
      <c r="H970" s="41"/>
      <c r="S970" s="41"/>
    </row>
    <row r="971" spans="4:19" ht="12.5" x14ac:dyDescent="0.25">
      <c r="D971" s="3"/>
      <c r="H971" s="41"/>
      <c r="S971" s="41"/>
    </row>
    <row r="972" spans="4:19" ht="12.5" x14ac:dyDescent="0.25">
      <c r="D972" s="3"/>
      <c r="H972" s="41"/>
      <c r="S972" s="41"/>
    </row>
    <row r="973" spans="4:19" ht="12.5" x14ac:dyDescent="0.25">
      <c r="D973" s="3"/>
      <c r="H973" s="41"/>
      <c r="S973" s="41"/>
    </row>
    <row r="974" spans="4:19" ht="12.5" x14ac:dyDescent="0.25">
      <c r="D974" s="3"/>
      <c r="H974" s="41"/>
      <c r="S974" s="41"/>
    </row>
    <row r="975" spans="4:19" ht="12.5" x14ac:dyDescent="0.25">
      <c r="D975" s="3"/>
      <c r="H975" s="41"/>
      <c r="S975" s="41"/>
    </row>
    <row r="976" spans="4:19" ht="12.5" x14ac:dyDescent="0.25">
      <c r="D976" s="3"/>
      <c r="H976" s="41"/>
      <c r="S976" s="41"/>
    </row>
    <row r="977" spans="4:19" ht="12.5" x14ac:dyDescent="0.25">
      <c r="D977" s="3"/>
      <c r="H977" s="41"/>
      <c r="S977" s="41"/>
    </row>
    <row r="978" spans="4:19" ht="12.5" x14ac:dyDescent="0.25">
      <c r="D978" s="3"/>
      <c r="H978" s="41"/>
      <c r="S978" s="41"/>
    </row>
    <row r="979" spans="4:19" ht="12.5" x14ac:dyDescent="0.25">
      <c r="D979" s="3"/>
      <c r="H979" s="41"/>
      <c r="S979" s="41"/>
    </row>
    <row r="980" spans="4:19" ht="12.5" x14ac:dyDescent="0.25">
      <c r="D980" s="3"/>
      <c r="H980" s="41"/>
      <c r="S980" s="41"/>
    </row>
    <row r="981" spans="4:19" ht="12.5" x14ac:dyDescent="0.25">
      <c r="D981" s="3"/>
      <c r="H981" s="41"/>
      <c r="S981" s="41"/>
    </row>
    <row r="982" spans="4:19" ht="12.5" x14ac:dyDescent="0.25">
      <c r="D982" s="3"/>
      <c r="H982" s="41"/>
      <c r="S982" s="41"/>
    </row>
    <row r="983" spans="4:19" ht="12.5" x14ac:dyDescent="0.25">
      <c r="D983" s="3"/>
      <c r="H983" s="41"/>
      <c r="S983" s="41"/>
    </row>
    <row r="984" spans="4:19" ht="12.5" x14ac:dyDescent="0.25">
      <c r="D984" s="3"/>
      <c r="H984" s="41"/>
      <c r="S984" s="41"/>
    </row>
    <row r="985" spans="4:19" ht="12.5" x14ac:dyDescent="0.25">
      <c r="D985" s="3"/>
      <c r="H985" s="41"/>
      <c r="S985" s="41"/>
    </row>
    <row r="986" spans="4:19" ht="12.5" x14ac:dyDescent="0.25">
      <c r="D986" s="3"/>
      <c r="H986" s="41"/>
      <c r="S986" s="41"/>
    </row>
    <row r="987" spans="4:19" ht="12.5" x14ac:dyDescent="0.25">
      <c r="D987" s="3"/>
      <c r="H987" s="41"/>
      <c r="S987" s="41"/>
    </row>
    <row r="988" spans="4:19" ht="12.5" x14ac:dyDescent="0.25">
      <c r="D988" s="3"/>
      <c r="H988" s="41"/>
      <c r="S988" s="41"/>
    </row>
    <row r="989" spans="4:19" ht="12.5" x14ac:dyDescent="0.25">
      <c r="D989" s="3"/>
      <c r="H989" s="41"/>
      <c r="S989" s="41"/>
    </row>
    <row r="990" spans="4:19" ht="12.5" x14ac:dyDescent="0.25">
      <c r="D990" s="3"/>
      <c r="H990" s="41"/>
      <c r="S990" s="41"/>
    </row>
    <row r="991" spans="4:19" ht="12.5" x14ac:dyDescent="0.25">
      <c r="D991" s="3"/>
      <c r="H991" s="41"/>
      <c r="S991" s="41"/>
    </row>
    <row r="992" spans="4:19" ht="12.5" x14ac:dyDescent="0.25">
      <c r="D992" s="3"/>
      <c r="H992" s="41"/>
      <c r="S992" s="41"/>
    </row>
    <row r="993" spans="4:19" ht="12.5" x14ac:dyDescent="0.25">
      <c r="D993" s="3"/>
      <c r="H993" s="41"/>
      <c r="S993" s="41"/>
    </row>
    <row r="994" spans="4:19" ht="12.5" x14ac:dyDescent="0.25">
      <c r="D994" s="3"/>
      <c r="H994" s="41"/>
      <c r="S994" s="41"/>
    </row>
    <row r="995" spans="4:19" ht="12.5" x14ac:dyDescent="0.25">
      <c r="D995" s="3"/>
      <c r="H995" s="41"/>
      <c r="S995" s="41"/>
    </row>
    <row r="996" spans="4:19" ht="12.5" x14ac:dyDescent="0.25">
      <c r="D996" s="3"/>
      <c r="H996" s="41"/>
      <c r="S996" s="41"/>
    </row>
    <row r="997" spans="4:19" ht="12.5" x14ac:dyDescent="0.25">
      <c r="D997" s="3"/>
      <c r="H997" s="41"/>
      <c r="S997" s="41"/>
    </row>
    <row r="998" spans="4:19" ht="12.5" x14ac:dyDescent="0.25">
      <c r="D998" s="3"/>
      <c r="H998" s="41"/>
      <c r="S998" s="41"/>
    </row>
    <row r="999" spans="4:19" ht="12.5" x14ac:dyDescent="0.25">
      <c r="D999" s="3"/>
      <c r="H999" s="41"/>
      <c r="S999" s="41"/>
    </row>
    <row r="1000" spans="4:19" ht="12.5" x14ac:dyDescent="0.25">
      <c r="D1000" s="3"/>
      <c r="H1000" s="41"/>
      <c r="S1000" s="41"/>
    </row>
    <row r="1001" spans="4:19" ht="12.5" x14ac:dyDescent="0.25">
      <c r="D1001" s="3"/>
      <c r="H1001" s="41"/>
      <c r="S1001" s="41"/>
    </row>
    <row r="1002" spans="4:19" ht="12.5" x14ac:dyDescent="0.25">
      <c r="D1002" s="3"/>
      <c r="H1002" s="41"/>
      <c r="S1002" s="41"/>
    </row>
  </sheetData>
  <mergeCells count="7">
    <mergeCell ref="N4:R4"/>
    <mergeCell ref="S4:S5"/>
    <mergeCell ref="A4:A5"/>
    <mergeCell ref="B4:B5"/>
    <mergeCell ref="C4:C5"/>
    <mergeCell ref="E4:H4"/>
    <mergeCell ref="I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</vt:lpstr>
      <vt:lpstr>Summary_Nilai_Tugas</vt:lpstr>
      <vt:lpstr>UAS_IF2211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Dr.Ir.Rinaldi Munir</dc:creator>
  <cp:lastModifiedBy>Dr.Ir.Rinaldi Munir</cp:lastModifiedBy>
  <dcterms:created xsi:type="dcterms:W3CDTF">2022-06-06T06:51:54Z</dcterms:created>
  <dcterms:modified xsi:type="dcterms:W3CDTF">2022-06-06T06:55:04Z</dcterms:modified>
</cp:coreProperties>
</file>