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data\Dataku\ImageWeb\Stmik\2018-2019\"/>
    </mc:Choice>
  </mc:AlternateContent>
  <bookViews>
    <workbookView xWindow="0" yWindow="0" windowWidth="20325" windowHeight="97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71" i="1" l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AC171" i="1" l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AG8" i="1" l="1"/>
  <c r="AG7" i="1"/>
  <c r="AG6" i="1"/>
  <c r="AG5" i="1"/>
  <c r="AG4" i="1"/>
  <c r="AG3" i="1"/>
  <c r="AG2" i="1"/>
  <c r="AG9" i="1" l="1"/>
  <c r="AG18" i="1" l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17" i="1"/>
  <c r="AD17" i="1" s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18" i="1"/>
  <c r="J23" i="1"/>
  <c r="J24" i="1"/>
  <c r="AD24" i="1" s="1"/>
  <c r="AF24" i="1" s="1"/>
  <c r="J26" i="1"/>
  <c r="J31" i="1"/>
  <c r="J32" i="1"/>
  <c r="J39" i="1"/>
  <c r="J40" i="1"/>
  <c r="AD40" i="1" s="1"/>
  <c r="AF40" i="1" s="1"/>
  <c r="J42" i="1"/>
  <c r="J50" i="1"/>
  <c r="J58" i="1"/>
  <c r="J63" i="1"/>
  <c r="J64" i="1"/>
  <c r="J66" i="1"/>
  <c r="J18" i="1"/>
  <c r="J34" i="1"/>
  <c r="J44" i="1"/>
  <c r="J52" i="1"/>
  <c r="J60" i="1"/>
  <c r="J68" i="1"/>
  <c r="J19" i="1"/>
  <c r="J20" i="1"/>
  <c r="AD20" i="1" s="1"/>
  <c r="AF20" i="1" s="1"/>
  <c r="J21" i="1"/>
  <c r="J22" i="1"/>
  <c r="J25" i="1"/>
  <c r="J27" i="1"/>
  <c r="J28" i="1"/>
  <c r="AD28" i="1" s="1"/>
  <c r="AF28" i="1" s="1"/>
  <c r="J29" i="1"/>
  <c r="AD29" i="1" s="1"/>
  <c r="AF29" i="1" s="1"/>
  <c r="J30" i="1"/>
  <c r="J33" i="1"/>
  <c r="J35" i="1"/>
  <c r="J36" i="1"/>
  <c r="AD36" i="1" s="1"/>
  <c r="AF36" i="1" s="1"/>
  <c r="J37" i="1"/>
  <c r="J38" i="1"/>
  <c r="J41" i="1"/>
  <c r="J43" i="1"/>
  <c r="J45" i="1"/>
  <c r="J46" i="1"/>
  <c r="J47" i="1"/>
  <c r="J48" i="1"/>
  <c r="AD48" i="1" s="1"/>
  <c r="AF48" i="1" s="1"/>
  <c r="J49" i="1"/>
  <c r="J51" i="1"/>
  <c r="J53" i="1"/>
  <c r="J54" i="1"/>
  <c r="J55" i="1"/>
  <c r="J56" i="1"/>
  <c r="AD56" i="1" s="1"/>
  <c r="AF56" i="1" s="1"/>
  <c r="J57" i="1"/>
  <c r="J59" i="1"/>
  <c r="J61" i="1"/>
  <c r="J62" i="1"/>
  <c r="J65" i="1"/>
  <c r="J67" i="1"/>
  <c r="J69" i="1"/>
  <c r="AD33" i="1" l="1"/>
  <c r="AF33" i="1" s="1"/>
  <c r="AD32" i="1"/>
  <c r="AF32" i="1" s="1"/>
  <c r="AD53" i="1"/>
  <c r="AF53" i="1" s="1"/>
  <c r="AD41" i="1"/>
  <c r="AF41" i="1" s="1"/>
  <c r="AD52" i="1"/>
  <c r="AF52" i="1" s="1"/>
  <c r="AD23" i="1"/>
  <c r="AF23" i="1" s="1"/>
  <c r="AD65" i="1"/>
  <c r="AF65" i="1" s="1"/>
  <c r="AD61" i="1"/>
  <c r="AF61" i="1" s="1"/>
  <c r="AD49" i="1"/>
  <c r="AF49" i="1" s="1"/>
  <c r="AD37" i="1"/>
  <c r="AF37" i="1" s="1"/>
  <c r="AD25" i="1"/>
  <c r="AF25" i="1" s="1"/>
  <c r="AD44" i="1"/>
  <c r="AF44" i="1" s="1"/>
  <c r="AD57" i="1"/>
  <c r="AF57" i="1" s="1"/>
  <c r="AD21" i="1"/>
  <c r="AF21" i="1" s="1"/>
  <c r="AD69" i="1"/>
  <c r="AF69" i="1" s="1"/>
  <c r="AD45" i="1"/>
  <c r="AF45" i="1" s="1"/>
  <c r="AD64" i="1"/>
  <c r="AF64" i="1" s="1"/>
  <c r="AD22" i="1"/>
  <c r="AF22" i="1" s="1"/>
  <c r="AD39" i="1"/>
  <c r="AF39" i="1" s="1"/>
  <c r="AD47" i="1"/>
  <c r="AF47" i="1" s="1"/>
  <c r="AD46" i="1"/>
  <c r="AF46" i="1" s="1"/>
  <c r="AD66" i="1"/>
  <c r="AF66" i="1" s="1"/>
  <c r="AD31" i="1"/>
  <c r="AF31" i="1" s="1"/>
  <c r="AD30" i="1"/>
  <c r="AF30" i="1" s="1"/>
  <c r="AD54" i="1"/>
  <c r="AF54" i="1" s="1"/>
  <c r="AD68" i="1"/>
  <c r="AF68" i="1" s="1"/>
  <c r="AD63" i="1"/>
  <c r="AF63" i="1" s="1"/>
  <c r="AD55" i="1"/>
  <c r="AF55" i="1" s="1"/>
  <c r="AD60" i="1"/>
  <c r="AF60" i="1" s="1"/>
  <c r="AD19" i="1"/>
  <c r="AF19" i="1" s="1"/>
  <c r="AD67" i="1"/>
  <c r="AF67" i="1" s="1"/>
  <c r="AD35" i="1"/>
  <c r="AF35" i="1" s="1"/>
  <c r="AD18" i="1"/>
  <c r="AF18" i="1" s="1"/>
  <c r="AD43" i="1"/>
  <c r="AF43" i="1" s="1"/>
  <c r="AD26" i="1"/>
  <c r="AF26" i="1" s="1"/>
  <c r="AD58" i="1"/>
  <c r="AF58" i="1" s="1"/>
  <c r="AD62" i="1"/>
  <c r="AF62" i="1" s="1"/>
  <c r="AD38" i="1"/>
  <c r="AF38" i="1" s="1"/>
  <c r="AD27" i="1"/>
  <c r="AF27" i="1" s="1"/>
  <c r="AD50" i="1"/>
  <c r="AD42" i="1"/>
  <c r="AF42" i="1" s="1"/>
  <c r="AD51" i="1"/>
  <c r="AF51" i="1" s="1"/>
  <c r="AD59" i="1"/>
  <c r="AF59" i="1" s="1"/>
  <c r="AD34" i="1"/>
  <c r="AF34" i="1" s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J122" i="1"/>
  <c r="J121" i="1"/>
  <c r="J120" i="1"/>
  <c r="J119" i="1"/>
  <c r="J118" i="1"/>
  <c r="J117" i="1"/>
  <c r="J116" i="1"/>
  <c r="AD116" i="1" s="1"/>
  <c r="AF116" i="1" s="1"/>
  <c r="J115" i="1"/>
  <c r="J114" i="1"/>
  <c r="J113" i="1"/>
  <c r="J112" i="1"/>
  <c r="J111" i="1"/>
  <c r="J110" i="1"/>
  <c r="J109" i="1"/>
  <c r="J108" i="1"/>
  <c r="AD108" i="1" s="1"/>
  <c r="AF108" i="1" s="1"/>
  <c r="J107" i="1"/>
  <c r="J106" i="1"/>
  <c r="J105" i="1"/>
  <c r="J104" i="1"/>
  <c r="J103" i="1"/>
  <c r="J102" i="1"/>
  <c r="J101" i="1"/>
  <c r="J100" i="1"/>
  <c r="AD100" i="1" s="1"/>
  <c r="AF100" i="1" s="1"/>
  <c r="J99" i="1"/>
  <c r="J98" i="1"/>
  <c r="J97" i="1"/>
  <c r="J96" i="1"/>
  <c r="J95" i="1"/>
  <c r="J94" i="1"/>
  <c r="J93" i="1"/>
  <c r="J92" i="1"/>
  <c r="AD92" i="1" s="1"/>
  <c r="AF92" i="1" s="1"/>
  <c r="J91" i="1"/>
  <c r="J90" i="1"/>
  <c r="J89" i="1"/>
  <c r="J88" i="1"/>
  <c r="J87" i="1"/>
  <c r="J86" i="1"/>
  <c r="J85" i="1"/>
  <c r="J84" i="1"/>
  <c r="AD84" i="1" s="1"/>
  <c r="AF84" i="1" s="1"/>
  <c r="J83" i="1"/>
  <c r="J82" i="1"/>
  <c r="J81" i="1"/>
  <c r="J80" i="1"/>
  <c r="J79" i="1"/>
  <c r="J78" i="1"/>
  <c r="J77" i="1"/>
  <c r="J76" i="1"/>
  <c r="AD76" i="1" s="1"/>
  <c r="AF76" i="1" s="1"/>
  <c r="J75" i="1"/>
  <c r="J74" i="1"/>
  <c r="J73" i="1"/>
  <c r="J72" i="1"/>
  <c r="J71" i="1"/>
  <c r="J70" i="1"/>
  <c r="AD87" i="1" l="1"/>
  <c r="AF87" i="1" s="1"/>
  <c r="AD119" i="1"/>
  <c r="AF119" i="1" s="1"/>
  <c r="AD71" i="1"/>
  <c r="AF71" i="1" s="1"/>
  <c r="AD103" i="1"/>
  <c r="AF103" i="1" s="1"/>
  <c r="AD79" i="1"/>
  <c r="AF79" i="1" s="1"/>
  <c r="AD95" i="1"/>
  <c r="AF95" i="1" s="1"/>
  <c r="AD111" i="1"/>
  <c r="AF111" i="1" s="1"/>
  <c r="AD75" i="1"/>
  <c r="AF75" i="1" s="1"/>
  <c r="AD83" i="1"/>
  <c r="AF83" i="1" s="1"/>
  <c r="AD91" i="1"/>
  <c r="AF91" i="1" s="1"/>
  <c r="AD99" i="1"/>
  <c r="AF99" i="1" s="1"/>
  <c r="AD107" i="1"/>
  <c r="AF107" i="1" s="1"/>
  <c r="AD115" i="1"/>
  <c r="AF115" i="1" s="1"/>
  <c r="AH5" i="1"/>
  <c r="AL5" i="1" s="1"/>
  <c r="AH4" i="1"/>
  <c r="AL4" i="1" s="1"/>
  <c r="AH6" i="1"/>
  <c r="AL6" i="1" s="1"/>
  <c r="AH7" i="1"/>
  <c r="AL7" i="1" s="1"/>
  <c r="AH3" i="1"/>
  <c r="AL3" i="1" s="1"/>
  <c r="AH8" i="1"/>
  <c r="AL8" i="1" s="1"/>
  <c r="AH2" i="1"/>
  <c r="AL2" i="1" s="1"/>
  <c r="AD72" i="1"/>
  <c r="AF72" i="1" s="1"/>
  <c r="AD88" i="1"/>
  <c r="AF88" i="1" s="1"/>
  <c r="AD104" i="1"/>
  <c r="AF104" i="1" s="1"/>
  <c r="AD80" i="1"/>
  <c r="AF80" i="1" s="1"/>
  <c r="AD96" i="1"/>
  <c r="AF96" i="1" s="1"/>
  <c r="AD112" i="1"/>
  <c r="AF112" i="1" s="1"/>
  <c r="AD120" i="1"/>
  <c r="AF120" i="1" s="1"/>
  <c r="AD73" i="1"/>
  <c r="AF73" i="1" s="1"/>
  <c r="AD77" i="1"/>
  <c r="AF77" i="1" s="1"/>
  <c r="AD85" i="1"/>
  <c r="AF85" i="1" s="1"/>
  <c r="AD93" i="1"/>
  <c r="AF93" i="1" s="1"/>
  <c r="AD101" i="1"/>
  <c r="AF101" i="1" s="1"/>
  <c r="AD109" i="1"/>
  <c r="AF109" i="1" s="1"/>
  <c r="AD117" i="1"/>
  <c r="AF117" i="1" s="1"/>
  <c r="AD70" i="1"/>
  <c r="AF70" i="1" s="1"/>
  <c r="AD78" i="1"/>
  <c r="AF78" i="1" s="1"/>
  <c r="AD86" i="1"/>
  <c r="AF86" i="1" s="1"/>
  <c r="AD94" i="1"/>
  <c r="AF94" i="1" s="1"/>
  <c r="AD102" i="1"/>
  <c r="AF102" i="1" s="1"/>
  <c r="AD110" i="1"/>
  <c r="AF110" i="1" s="1"/>
  <c r="AD118" i="1"/>
  <c r="AF118" i="1" s="1"/>
  <c r="AD81" i="1"/>
  <c r="AF81" i="1" s="1"/>
  <c r="AD89" i="1"/>
  <c r="AF89" i="1" s="1"/>
  <c r="AD97" i="1"/>
  <c r="AF97" i="1" s="1"/>
  <c r="AD105" i="1"/>
  <c r="AF105" i="1" s="1"/>
  <c r="AD113" i="1"/>
  <c r="AF113" i="1" s="1"/>
  <c r="AD121" i="1"/>
  <c r="AF121" i="1" s="1"/>
  <c r="AD74" i="1"/>
  <c r="AF74" i="1" s="1"/>
  <c r="AD82" i="1"/>
  <c r="AF82" i="1" s="1"/>
  <c r="AD90" i="1"/>
  <c r="AF90" i="1" s="1"/>
  <c r="AD98" i="1"/>
  <c r="AF98" i="1" s="1"/>
  <c r="AD106" i="1"/>
  <c r="AF106" i="1" s="1"/>
  <c r="AD114" i="1"/>
  <c r="AF114" i="1" s="1"/>
  <c r="AD122" i="1"/>
  <c r="AF122" i="1" s="1"/>
  <c r="J171" i="1"/>
  <c r="AD171" i="1" s="1"/>
  <c r="AF171" i="1" s="1"/>
  <c r="J170" i="1"/>
  <c r="AD170" i="1" s="1"/>
  <c r="AF170" i="1" s="1"/>
  <c r="J169" i="1"/>
  <c r="AD169" i="1" s="1"/>
  <c r="AF169" i="1" s="1"/>
  <c r="J168" i="1"/>
  <c r="AD168" i="1" s="1"/>
  <c r="AF168" i="1" s="1"/>
  <c r="J167" i="1"/>
  <c r="AD167" i="1" s="1"/>
  <c r="AF167" i="1" s="1"/>
  <c r="J166" i="1"/>
  <c r="AD166" i="1" s="1"/>
  <c r="AF166" i="1" s="1"/>
  <c r="J165" i="1"/>
  <c r="AD165" i="1" s="1"/>
  <c r="AF165" i="1" s="1"/>
  <c r="J164" i="1"/>
  <c r="AD164" i="1" s="1"/>
  <c r="AF164" i="1" s="1"/>
  <c r="J163" i="1"/>
  <c r="AD163" i="1" s="1"/>
  <c r="AF163" i="1" s="1"/>
  <c r="J162" i="1"/>
  <c r="AD162" i="1" s="1"/>
  <c r="AF162" i="1" s="1"/>
  <c r="J161" i="1"/>
  <c r="AD161" i="1" s="1"/>
  <c r="AF161" i="1" s="1"/>
  <c r="J160" i="1"/>
  <c r="AD160" i="1" s="1"/>
  <c r="AF160" i="1" s="1"/>
  <c r="J159" i="1"/>
  <c r="AD159" i="1" s="1"/>
  <c r="AF159" i="1" s="1"/>
  <c r="J158" i="1"/>
  <c r="AD158" i="1" s="1"/>
  <c r="AF158" i="1" s="1"/>
  <c r="J157" i="1"/>
  <c r="AD157" i="1" s="1"/>
  <c r="AF157" i="1" s="1"/>
  <c r="J156" i="1"/>
  <c r="AD156" i="1" s="1"/>
  <c r="AF156" i="1" s="1"/>
  <c r="J155" i="1"/>
  <c r="AD155" i="1" s="1"/>
  <c r="AF155" i="1" s="1"/>
  <c r="J154" i="1"/>
  <c r="AD154" i="1" s="1"/>
  <c r="AF154" i="1" s="1"/>
  <c r="J153" i="1"/>
  <c r="AD153" i="1" s="1"/>
  <c r="AF153" i="1" s="1"/>
  <c r="J152" i="1"/>
  <c r="AD152" i="1" s="1"/>
  <c r="AF152" i="1" s="1"/>
  <c r="J151" i="1"/>
  <c r="AD151" i="1" s="1"/>
  <c r="AF151" i="1" s="1"/>
  <c r="J150" i="1"/>
  <c r="AD150" i="1" s="1"/>
  <c r="AF150" i="1" s="1"/>
  <c r="J149" i="1"/>
  <c r="AD149" i="1" s="1"/>
  <c r="AF149" i="1" s="1"/>
  <c r="J148" i="1"/>
  <c r="AD148" i="1" s="1"/>
  <c r="AF148" i="1" s="1"/>
  <c r="J147" i="1"/>
  <c r="AD147" i="1" s="1"/>
  <c r="AF147" i="1" s="1"/>
  <c r="J146" i="1"/>
  <c r="AD146" i="1" s="1"/>
  <c r="AF146" i="1" s="1"/>
  <c r="J145" i="1"/>
  <c r="AD145" i="1" s="1"/>
  <c r="AF145" i="1" s="1"/>
  <c r="J144" i="1"/>
  <c r="AD144" i="1" s="1"/>
  <c r="AF144" i="1" s="1"/>
  <c r="J143" i="1"/>
  <c r="AD143" i="1" s="1"/>
  <c r="AF143" i="1" s="1"/>
  <c r="J142" i="1"/>
  <c r="AD142" i="1" s="1"/>
  <c r="AF142" i="1" s="1"/>
  <c r="J141" i="1"/>
  <c r="AD141" i="1" s="1"/>
  <c r="AF141" i="1" s="1"/>
  <c r="J140" i="1"/>
  <c r="AD140" i="1" s="1"/>
  <c r="AF140" i="1" s="1"/>
  <c r="J139" i="1"/>
  <c r="AD139" i="1" s="1"/>
  <c r="AF139" i="1" s="1"/>
  <c r="J138" i="1"/>
  <c r="AD138" i="1" s="1"/>
  <c r="AF138" i="1" s="1"/>
  <c r="J137" i="1"/>
  <c r="AD137" i="1" s="1"/>
  <c r="AF137" i="1" s="1"/>
  <c r="J136" i="1"/>
  <c r="AD136" i="1" s="1"/>
  <c r="AF136" i="1" s="1"/>
  <c r="J135" i="1"/>
  <c r="AD135" i="1" s="1"/>
  <c r="AF135" i="1" s="1"/>
  <c r="J134" i="1"/>
  <c r="AD134" i="1" s="1"/>
  <c r="AF134" i="1" s="1"/>
  <c r="J133" i="1"/>
  <c r="AD133" i="1" s="1"/>
  <c r="AF133" i="1" s="1"/>
  <c r="J132" i="1"/>
  <c r="AD132" i="1" s="1"/>
  <c r="AF132" i="1" s="1"/>
  <c r="J131" i="1"/>
  <c r="AD131" i="1" s="1"/>
  <c r="AF131" i="1" s="1"/>
  <c r="J130" i="1"/>
  <c r="AD130" i="1" s="1"/>
  <c r="AF130" i="1" s="1"/>
  <c r="J129" i="1"/>
  <c r="AD129" i="1" s="1"/>
  <c r="AF129" i="1" s="1"/>
  <c r="J128" i="1"/>
  <c r="AD128" i="1" s="1"/>
  <c r="AF128" i="1" s="1"/>
  <c r="J127" i="1"/>
  <c r="AD127" i="1" s="1"/>
  <c r="AF127" i="1" s="1"/>
  <c r="J126" i="1"/>
  <c r="AD126" i="1" s="1"/>
  <c r="AF126" i="1" s="1"/>
  <c r="J125" i="1"/>
  <c r="AD125" i="1" s="1"/>
  <c r="AF125" i="1" s="1"/>
  <c r="J124" i="1"/>
  <c r="AD124" i="1" s="1"/>
  <c r="AF124" i="1" s="1"/>
  <c r="J123" i="1"/>
  <c r="AD123" i="1" s="1"/>
  <c r="AF123" i="1" s="1"/>
  <c r="AI4" i="1" l="1"/>
  <c r="AM4" i="1" s="1"/>
  <c r="AI6" i="1"/>
  <c r="AM6" i="1" s="1"/>
  <c r="AI5" i="1"/>
  <c r="AM5" i="1" s="1"/>
  <c r="AI7" i="1"/>
  <c r="AM7" i="1" s="1"/>
  <c r="AI8" i="1"/>
  <c r="AM8" i="1" s="1"/>
  <c r="AI2" i="1"/>
  <c r="AM2" i="1" s="1"/>
  <c r="AI3" i="1"/>
  <c r="AM3" i="1" s="1"/>
  <c r="AJ3" i="1"/>
  <c r="AN3" i="1" s="1"/>
  <c r="AJ5" i="1"/>
  <c r="AN5" i="1" s="1"/>
  <c r="AJ2" i="1"/>
  <c r="AN2" i="1" s="1"/>
  <c r="AJ4" i="1"/>
  <c r="AN4" i="1" s="1"/>
  <c r="AJ8" i="1"/>
  <c r="AN8" i="1" s="1"/>
  <c r="AJ6" i="1"/>
  <c r="AN6" i="1" s="1"/>
  <c r="AJ7" i="1"/>
  <c r="AN7" i="1" s="1"/>
  <c r="AH9" i="1"/>
  <c r="AL9" i="1" s="1"/>
  <c r="AD12" i="1"/>
  <c r="AI9" i="1" l="1"/>
  <c r="AM9" i="1" s="1"/>
  <c r="AJ9" i="1"/>
  <c r="AN9" i="1" s="1"/>
</calcChain>
</file>

<file path=xl/sharedStrings.xml><?xml version="1.0" encoding="utf-8"?>
<sst xmlns="http://schemas.openxmlformats.org/spreadsheetml/2006/main" count="935" uniqueCount="220">
  <si>
    <t xml:space="preserve">IF2211 Strategi Algoritma </t>
  </si>
  <si>
    <t xml:space="preserve">  </t>
  </si>
  <si>
    <t>NO</t>
  </si>
  <si>
    <t>NIM</t>
  </si>
  <si>
    <t>NAMA</t>
  </si>
  <si>
    <t>UTS</t>
  </si>
  <si>
    <t>UAS</t>
  </si>
  <si>
    <t>Tucil</t>
  </si>
  <si>
    <t>Tubes</t>
  </si>
  <si>
    <t>Nilai Makalah</t>
  </si>
  <si>
    <t>Kehadiran</t>
  </si>
  <si>
    <t>Nilai Akhir</t>
  </si>
  <si>
    <t>Prediksi</t>
  </si>
  <si>
    <t>Kenyataan</t>
  </si>
  <si>
    <t>No 1</t>
  </si>
  <si>
    <t>No 2</t>
  </si>
  <si>
    <t>No 3</t>
  </si>
  <si>
    <t>No 4</t>
  </si>
  <si>
    <t>No 5</t>
  </si>
  <si>
    <t>Total UTS</t>
  </si>
  <si>
    <t>No 6</t>
  </si>
  <si>
    <t>Total UAS</t>
  </si>
  <si>
    <t>Tucil 1</t>
  </si>
  <si>
    <t>Tucil 2</t>
  </si>
  <si>
    <t>Tucil 3</t>
  </si>
  <si>
    <t>Rata-rata Tucil</t>
  </si>
  <si>
    <t>Tubes 1</t>
  </si>
  <si>
    <t>Tubes 2</t>
  </si>
  <si>
    <t>Tubes 3</t>
  </si>
  <si>
    <t>Rata-rata Tubes</t>
  </si>
  <si>
    <t>Makalah</t>
  </si>
  <si>
    <t>Nilai</t>
  </si>
  <si>
    <t>Frekuensi</t>
  </si>
  <si>
    <t>Riezqo Denawa Soprach</t>
  </si>
  <si>
    <t xml:space="preserve">              3. Dr. Rinaldi Munir (K3)</t>
  </si>
  <si>
    <t>Juleo Nobel Pratama</t>
  </si>
  <si>
    <t>Mohammad Ali Rido</t>
  </si>
  <si>
    <t>Judhistira Natha Junior</t>
  </si>
  <si>
    <t>AB</t>
  </si>
  <si>
    <t>B</t>
  </si>
  <si>
    <t>BC</t>
  </si>
  <si>
    <t>A</t>
  </si>
  <si>
    <t xml:space="preserve">A </t>
  </si>
  <si>
    <t>Dr. Masayu Leylia Khodra, Dr. Rinaldi Munir &amp; Dr. Nur Ulfa Maulidevi</t>
  </si>
  <si>
    <t>Semester II Tahun 2018/2019</t>
  </si>
  <si>
    <t>Bandung,  Mei 2019</t>
  </si>
  <si>
    <t>Pandyaka Aptanagi</t>
  </si>
  <si>
    <t>Lukas Kurnia Jonathan</t>
  </si>
  <si>
    <t>Johanes Boas Badia</t>
  </si>
  <si>
    <t>Johanes</t>
  </si>
  <si>
    <t>I Putu Gede Wirasuta</t>
  </si>
  <si>
    <t>Winston Wijaya</t>
  </si>
  <si>
    <t>Abda Shaffan Diva</t>
  </si>
  <si>
    <t>Ferdian Ifkarsyah</t>
  </si>
  <si>
    <t>Muhammad Raihan Asyraf Desanto</t>
  </si>
  <si>
    <t>Eginata Kasan</t>
  </si>
  <si>
    <t>Harry Rahmadi Munly</t>
  </si>
  <si>
    <t>Willsen Sentosa</t>
  </si>
  <si>
    <t>Steve Andreas Immanuel</t>
  </si>
  <si>
    <t>Muhamad Nobel Fauzan</t>
  </si>
  <si>
    <t>Suhailie</t>
  </si>
  <si>
    <t>Leonardo</t>
  </si>
  <si>
    <t>Hamzah Chairil Salim</t>
  </si>
  <si>
    <t>Vinsen Marselino Andreas</t>
  </si>
  <si>
    <t>Ainun Fitryh Vianiryzki</t>
  </si>
  <si>
    <t>Vivianni</t>
  </si>
  <si>
    <t>Joshua Christo Randiny</t>
  </si>
  <si>
    <t>Willy Santoso</t>
  </si>
  <si>
    <t>Didik Supriadi</t>
  </si>
  <si>
    <t>Kevin Nathaniel Wijaya</t>
  </si>
  <si>
    <t>Juniardi Akbar</t>
  </si>
  <si>
    <t>Irfan Sofyana Putra</t>
  </si>
  <si>
    <t>M. Rifky I. Bariansyah</t>
  </si>
  <si>
    <t>Vijjasena</t>
  </si>
  <si>
    <t>Timothy</t>
  </si>
  <si>
    <t>Vania Velda</t>
  </si>
  <si>
    <t>Faiz Muhammad Muflich</t>
  </si>
  <si>
    <t>Nur Alam Hasabie</t>
  </si>
  <si>
    <t>Asif Hummam Rais</t>
  </si>
  <si>
    <t>Kintan Sekar Adinda</t>
  </si>
  <si>
    <t>Muhammad Hendry Prasetya</t>
  </si>
  <si>
    <t>Josep Andre Ginting</t>
  </si>
  <si>
    <t>Paulus Haiktwo Dimpan Siahaan</t>
  </si>
  <si>
    <t>Sekar Larasati Muslimah</t>
  </si>
  <si>
    <t>Abdurrahman Adni</t>
  </si>
  <si>
    <t>Muhammad Hanif Adzkiya</t>
  </si>
  <si>
    <t>Samantha Olivia Tandri</t>
  </si>
  <si>
    <t>Louis Cahyadi</t>
  </si>
  <si>
    <t>Panawar Hasibuan</t>
  </si>
  <si>
    <t>Nurul Utami Amaliah. W</t>
  </si>
  <si>
    <t>Jofiandy Leonata Pratama</t>
  </si>
  <si>
    <t>Tasya Lailinissa Diandraputri</t>
  </si>
  <si>
    <t>Gardahadi</t>
  </si>
  <si>
    <t>Rika Dewi</t>
  </si>
  <si>
    <t>Ridwan Faturrahman</t>
  </si>
  <si>
    <t>Muhammad Rizki Fonna</t>
  </si>
  <si>
    <t>Nathaniel Evan Gunawan</t>
  </si>
  <si>
    <t>Farhan Ramadhan Syah Khair</t>
  </si>
  <si>
    <t>Bimo Adityarahman Wiraputra</t>
  </si>
  <si>
    <t>Mohammad Ridwan Hady Arifin</t>
  </si>
  <si>
    <t>Avisenna Abimanyu</t>
  </si>
  <si>
    <t>Aditya Putra Santosa</t>
  </si>
  <si>
    <t>Raihan Luthfi Haryawan</t>
  </si>
  <si>
    <t>Lydia Astrella Wiguna</t>
  </si>
  <si>
    <t>Arnold Pangihutan Sianturi</t>
  </si>
  <si>
    <t>Ricky Yuliawan</t>
  </si>
  <si>
    <t>Muhammad Akmal</t>
  </si>
  <si>
    <t>Karina Iswara</t>
  </si>
  <si>
    <t>Muhammad Fariz Luthfan Wakan</t>
  </si>
  <si>
    <t>Desya Anugrah Setya Putri</t>
  </si>
  <si>
    <t>Ariel Ansa Razumardi</t>
  </si>
  <si>
    <t>Ihsan Imaduddin Azhar</t>
  </si>
  <si>
    <t>Aisyah Nurul Izzah Adma</t>
  </si>
  <si>
    <t>Gama Pradipta Wirawan</t>
  </si>
  <si>
    <t>Haris Salman Al - Ghifary</t>
  </si>
  <si>
    <t>Ahmad Naufal Hakim</t>
  </si>
  <si>
    <t>Ahmad Rizqee Nurhani</t>
  </si>
  <si>
    <t>Hafidh Rendyanto</t>
  </si>
  <si>
    <t>Naufal Aditya Dirgandhavi</t>
  </si>
  <si>
    <t>Arifin Rais</t>
  </si>
  <si>
    <t>Aidil Rezjki Suljztan S.</t>
  </si>
  <si>
    <t>Rayza Mahendra Guntara Harsono</t>
  </si>
  <si>
    <t>Ahmad Rizal Alifio</t>
  </si>
  <si>
    <t>Elvina</t>
  </si>
  <si>
    <t>Mahanti Indah Rahajeng</t>
  </si>
  <si>
    <t>Muhammad Khairul Makirin</t>
  </si>
  <si>
    <t>Adyaksa Wisanggeni</t>
  </si>
  <si>
    <t>Harry Prabowo</t>
  </si>
  <si>
    <t>Azhar Abdurrasyid</t>
  </si>
  <si>
    <t>Irena Irmalasari</t>
  </si>
  <si>
    <t>Vincent Chuardi</t>
  </si>
  <si>
    <t>Ikraduya Edian</t>
  </si>
  <si>
    <t>Fata Nugraha</t>
  </si>
  <si>
    <t>Muhammad Nurdin Husen</t>
  </si>
  <si>
    <t>Edward Alexander Jaya</t>
  </si>
  <si>
    <t>Nada Afra Sabrina</t>
  </si>
  <si>
    <t>Anissa Putri Dinanti</t>
  </si>
  <si>
    <t>Arvin Yustin</t>
  </si>
  <si>
    <t>Akhmal Iswara Adjie</t>
  </si>
  <si>
    <t>Eka Sunandika</t>
  </si>
  <si>
    <t>Fitria Budi Ananda</t>
  </si>
  <si>
    <t>Lucky Jonathan Chandra</t>
  </si>
  <si>
    <t>Syaiful Anwar</t>
  </si>
  <si>
    <t>Saskia Imani</t>
  </si>
  <si>
    <t>Muhammad Al Terra</t>
  </si>
  <si>
    <t>Nando Rusrin Pratama</t>
  </si>
  <si>
    <t>Rakhmad Budiono</t>
  </si>
  <si>
    <t>Isa Mujahid Darussalam</t>
  </si>
  <si>
    <t>Muhammad Rafi Zhafran</t>
  </si>
  <si>
    <t>Doddy Aditya Wiranugraha</t>
  </si>
  <si>
    <t>Eka Novendra Wahyunadi</t>
  </si>
  <si>
    <t>Yoel Susanto</t>
  </si>
  <si>
    <t>Nisrina Yumna Khairunnisa</t>
  </si>
  <si>
    <t>T. Antra Oksidian Tafly</t>
  </si>
  <si>
    <t>Kevin Sendjaja</t>
  </si>
  <si>
    <t>Ahmad Mutawalli</t>
  </si>
  <si>
    <t>Reyhan Naufal Hakim</t>
  </si>
  <si>
    <t>Putu Gde Aditya Taguh Widiana</t>
  </si>
  <si>
    <t>Hilmi Naufal Yafie</t>
  </si>
  <si>
    <t>Ayu Rifanny Margareth</t>
  </si>
  <si>
    <t>Irfan Haris Widyadhana</t>
  </si>
  <si>
    <t>Ignatius Timothy Manullang</t>
  </si>
  <si>
    <t>Moch. Azhar Dhiaulhaq</t>
  </si>
  <si>
    <t>Christopher Billy Setiawan</t>
  </si>
  <si>
    <t>Jesslyn Nathania</t>
  </si>
  <si>
    <t>Fatur Rahman</t>
  </si>
  <si>
    <t>Nixon Andhika</t>
  </si>
  <si>
    <t>Ardysatrio Fakhri Haroen</t>
  </si>
  <si>
    <t>Andrian Cedric</t>
  </si>
  <si>
    <t>Abel Stanley</t>
  </si>
  <si>
    <t>Marsa Thoriq Ahmada</t>
  </si>
  <si>
    <t>Taufikurrahman Anwar</t>
  </si>
  <si>
    <t>Dandi Agus Maulana</t>
  </si>
  <si>
    <t>Mgs. Muhammad Riandi Ramadhan</t>
  </si>
  <si>
    <t>Abiyyu Avicena Ismunandar</t>
  </si>
  <si>
    <t>Kevin Angelo</t>
  </si>
  <si>
    <t>Bram Musuko Panjaitan</t>
  </si>
  <si>
    <t>Michael Ray</t>
  </si>
  <si>
    <t>Naufal Zhafran Latif</t>
  </si>
  <si>
    <t>Anzaldi Sulaiman Oemar</t>
  </si>
  <si>
    <t>Jeremy Arden Hartono</t>
  </si>
  <si>
    <t>Muhammad Fikri Hizbullah</t>
  </si>
  <si>
    <t>Aliffiqri Agwar</t>
  </si>
  <si>
    <t>Juro Sutantra</t>
  </si>
  <si>
    <t>Ferdy Santoso</t>
  </si>
  <si>
    <t>Stefanus Ardi Mulia</t>
  </si>
  <si>
    <t>M.Algah Fattah Illahi</t>
  </si>
  <si>
    <t>Christzen Leonardy</t>
  </si>
  <si>
    <t>Yudy Valentino</t>
  </si>
  <si>
    <t>Jan Meyer Saragih</t>
  </si>
  <si>
    <t>Renita Napitupulu</t>
  </si>
  <si>
    <t>Vincent Budianto</t>
  </si>
  <si>
    <t>Fithratulhay Pribadi</t>
  </si>
  <si>
    <t>Muhammad Ivan Rahmansyah M</t>
  </si>
  <si>
    <t>Hansen</t>
  </si>
  <si>
    <t>Fajar Muslim</t>
  </si>
  <si>
    <t>Christy Grace Br Siagian</t>
  </si>
  <si>
    <t>C</t>
  </si>
  <si>
    <t>-</t>
  </si>
  <si>
    <t>A-</t>
  </si>
  <si>
    <t>AB-</t>
  </si>
  <si>
    <t>Dosen: 1. Dr. Nur Ulfa Maulidevi (K1)</t>
  </si>
  <si>
    <t xml:space="preserve">              2. Dr. Masayu Leylia Khodra (K2)</t>
  </si>
  <si>
    <t>7.5</t>
  </si>
  <si>
    <t>E</t>
  </si>
  <si>
    <t>Batas nilai</t>
  </si>
  <si>
    <t>All</t>
  </si>
  <si>
    <t>K1</t>
  </si>
  <si>
    <t>K2</t>
  </si>
  <si>
    <t>K3</t>
  </si>
  <si>
    <t>Bobot</t>
  </si>
  <si>
    <t>K1*Bobot</t>
  </si>
  <si>
    <t>K2*Bobot</t>
  </si>
  <si>
    <t>K3*Bobot</t>
  </si>
  <si>
    <t>D</t>
  </si>
  <si>
    <t>IPK Kelas</t>
  </si>
  <si>
    <r>
      <t>Bobot penilaian</t>
    </r>
    <r>
      <rPr>
        <sz val="10"/>
        <rFont val="Arial"/>
        <family val="2"/>
      </rPr>
      <t>: Nilai Akhir = 30% UTS + 30% UAS + 10% Rata-rata Tucil + 22,5% Rata-rata Tubes</t>
    </r>
  </si>
  <si>
    <r>
      <t xml:space="preserve">               </t>
    </r>
    <r>
      <rPr>
        <sz val="10"/>
        <rFont val="Arial"/>
        <family val="2"/>
      </rPr>
      <t>+  2,5% Kehadiran + 5% Makalah</t>
    </r>
  </si>
  <si>
    <t>*</t>
  </si>
  <si>
    <t>Kelas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</si>
</sst>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name val="Arial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FF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98">
    <xf numFmtId="0" fontId="0" fillId="0" borderId="0" xfId="0"/>
    <xf numFmtId="0" fontId="2" fillId="0" borderId="0" xfId="0" applyFont="1" applyProtection="1"/>
    <xf numFmtId="0" fontId="1" fillId="0" borderId="0" xfId="0" applyFont="1"/>
    <xf numFmtId="0" fontId="3" fillId="2" borderId="0" xfId="0" applyFont="1" applyFill="1" applyProtection="1"/>
    <xf numFmtId="0" fontId="4" fillId="2" borderId="0" xfId="0" applyFont="1" applyFill="1" applyProtection="1"/>
    <xf numFmtId="0" fontId="5" fillId="0" borderId="0" xfId="0" applyFont="1" applyProtection="1"/>
    <xf numFmtId="0" fontId="3" fillId="0" borderId="0" xfId="0" applyFont="1" applyProtection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 wrapText="1"/>
    </xf>
    <xf numFmtId="0" fontId="0" fillId="0" borderId="1" xfId="0" applyFill="1" applyBorder="1"/>
    <xf numFmtId="0" fontId="0" fillId="0" borderId="2" xfId="0" applyBorder="1"/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wrapText="1"/>
    </xf>
    <xf numFmtId="2" fontId="0" fillId="0" borderId="3" xfId="0" applyNumberFormat="1" applyFill="1" applyBorder="1"/>
    <xf numFmtId="0" fontId="1" fillId="0" borderId="4" xfId="0" applyFont="1" applyFill="1" applyBorder="1" applyAlignment="1">
      <alignment horizontal="center"/>
    </xf>
    <xf numFmtId="0" fontId="8" fillId="0" borderId="1" xfId="1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right" wrapText="1"/>
    </xf>
    <xf numFmtId="2" fontId="1" fillId="0" borderId="0" xfId="0" applyNumberFormat="1" applyFont="1"/>
    <xf numFmtId="0" fontId="9" fillId="0" borderId="3" xfId="0" applyFont="1" applyBorder="1" applyAlignment="1"/>
    <xf numFmtId="0" fontId="8" fillId="0" borderId="1" xfId="1" applyFill="1" applyBorder="1"/>
    <xf numFmtId="0" fontId="9" fillId="0" borderId="3" xfId="0" applyFont="1" applyFill="1" applyBorder="1" applyAlignment="1"/>
    <xf numFmtId="0" fontId="9" fillId="0" borderId="5" xfId="0" applyFont="1" applyFill="1" applyBorder="1" applyAlignment="1"/>
    <xf numFmtId="0" fontId="0" fillId="0" borderId="0" xfId="0" applyFill="1"/>
    <xf numFmtId="0" fontId="9" fillId="3" borderId="3" xfId="0" applyFont="1" applyFill="1" applyBorder="1" applyAlignment="1"/>
    <xf numFmtId="0" fontId="0" fillId="4" borderId="1" xfId="0" applyFill="1" applyBorder="1"/>
    <xf numFmtId="2" fontId="0" fillId="4" borderId="1" xfId="0" applyNumberFormat="1" applyFill="1" applyBorder="1"/>
    <xf numFmtId="0" fontId="7" fillId="4" borderId="1" xfId="0" applyFont="1" applyFill="1" applyBorder="1" applyAlignment="1">
      <alignment horizontal="center" vertical="center" wrapText="1"/>
    </xf>
    <xf numFmtId="2" fontId="7" fillId="4" borderId="3" xfId="0" applyNumberFormat="1" applyFont="1" applyFill="1" applyBorder="1" applyAlignment="1">
      <alignment horizontal="right" wrapText="1"/>
    </xf>
    <xf numFmtId="0" fontId="0" fillId="4" borderId="0" xfId="0" applyFill="1"/>
    <xf numFmtId="0" fontId="7" fillId="0" borderId="1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8" fillId="0" borderId="2" xfId="1" applyFill="1" applyBorder="1"/>
    <xf numFmtId="2" fontId="7" fillId="0" borderId="5" xfId="0" applyNumberFormat="1" applyFont="1" applyFill="1" applyBorder="1" applyAlignment="1">
      <alignment horizontal="right" wrapText="1"/>
    </xf>
    <xf numFmtId="2" fontId="7" fillId="0" borderId="1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/>
    <xf numFmtId="0" fontId="9" fillId="0" borderId="6" xfId="0" applyFont="1" applyFill="1" applyBorder="1" applyAlignment="1"/>
    <xf numFmtId="0" fontId="5" fillId="0" borderId="0" xfId="0" applyFont="1" applyFill="1" applyProtection="1"/>
    <xf numFmtId="0" fontId="10" fillId="0" borderId="0" xfId="0" applyFont="1" applyFill="1"/>
    <xf numFmtId="0" fontId="6" fillId="0" borderId="1" xfId="0" applyFont="1" applyBorder="1" applyAlignment="1"/>
    <xf numFmtId="0" fontId="8" fillId="0" borderId="1" xfId="1" applyBorder="1" applyAlignment="1"/>
    <xf numFmtId="2" fontId="7" fillId="0" borderId="3" xfId="0" applyNumberFormat="1" applyFont="1" applyFill="1" applyBorder="1" applyAlignment="1">
      <alignment wrapText="1"/>
    </xf>
    <xf numFmtId="0" fontId="6" fillId="0" borderId="2" xfId="0" applyFont="1" applyBorder="1" applyAlignment="1"/>
    <xf numFmtId="0" fontId="7" fillId="0" borderId="5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1" xfId="0" applyFill="1" applyBorder="1" applyAlignment="1"/>
    <xf numFmtId="2" fontId="0" fillId="0" borderId="1" xfId="0" applyNumberFormat="1" applyFill="1" applyBorder="1" applyAlignment="1"/>
    <xf numFmtId="0" fontId="0" fillId="4" borderId="1" xfId="0" applyFill="1" applyBorder="1" applyAlignment="1"/>
    <xf numFmtId="2" fontId="7" fillId="0" borderId="5" xfId="0" applyNumberFormat="1" applyFont="1" applyFill="1" applyBorder="1" applyAlignment="1">
      <alignment wrapText="1"/>
    </xf>
    <xf numFmtId="2" fontId="7" fillId="0" borderId="1" xfId="0" applyNumberFormat="1" applyFont="1" applyFill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9" fillId="5" borderId="3" xfId="0" applyFont="1" applyFill="1" applyBorder="1" applyAlignment="1"/>
    <xf numFmtId="0" fontId="9" fillId="6" borderId="3" xfId="0" applyFont="1" applyFill="1" applyBorder="1" applyAlignment="1"/>
    <xf numFmtId="0" fontId="0" fillId="0" borderId="2" xfId="0" applyFill="1" applyBorder="1" applyAlignment="1"/>
    <xf numFmtId="0" fontId="6" fillId="0" borderId="1" xfId="0" applyFont="1" applyBorder="1" applyAlignment="1">
      <alignment horizontal="right"/>
    </xf>
    <xf numFmtId="0" fontId="1" fillId="7" borderId="4" xfId="0" applyFont="1" applyFill="1" applyBorder="1" applyAlignment="1">
      <alignment horizontal="center"/>
    </xf>
    <xf numFmtId="2" fontId="0" fillId="7" borderId="1" xfId="0" applyNumberFormat="1" applyFill="1" applyBorder="1"/>
    <xf numFmtId="2" fontId="0" fillId="7" borderId="2" xfId="0" applyNumberFormat="1" applyFill="1" applyBorder="1"/>
    <xf numFmtId="2" fontId="0" fillId="0" borderId="1" xfId="0" applyNumberFormat="1" applyFill="1" applyBorder="1"/>
    <xf numFmtId="2" fontId="7" fillId="7" borderId="3" xfId="0" applyNumberFormat="1" applyFont="1" applyFill="1" applyBorder="1" applyAlignment="1">
      <alignment wrapText="1"/>
    </xf>
    <xf numFmtId="2" fontId="7" fillId="7" borderId="5" xfId="0" applyNumberFormat="1" applyFont="1" applyFill="1" applyBorder="1" applyAlignment="1">
      <alignment wrapText="1"/>
    </xf>
    <xf numFmtId="2" fontId="7" fillId="7" borderId="1" xfId="0" applyNumberFormat="1" applyFont="1" applyFill="1" applyBorder="1" applyAlignment="1">
      <alignment wrapText="1"/>
    </xf>
    <xf numFmtId="0" fontId="7" fillId="7" borderId="1" xfId="0" applyFont="1" applyFill="1" applyBorder="1" applyAlignment="1">
      <alignment wrapText="1"/>
    </xf>
    <xf numFmtId="0" fontId="0" fillId="7" borderId="1" xfId="0" applyFill="1" applyBorder="1" applyAlignment="1"/>
    <xf numFmtId="0" fontId="7" fillId="0" borderId="0" xfId="0" applyFont="1" applyFill="1" applyBorder="1" applyAlignment="1">
      <alignment wrapText="1"/>
    </xf>
    <xf numFmtId="0" fontId="0" fillId="0" borderId="0" xfId="0" applyFill="1" applyBorder="1" applyAlignment="1"/>
    <xf numFmtId="2" fontId="0" fillId="0" borderId="0" xfId="0" applyNumberFormat="1" applyFill="1" applyBorder="1" applyAlignment="1"/>
    <xf numFmtId="0" fontId="0" fillId="4" borderId="0" xfId="0" applyFill="1" applyBorder="1" applyAlignment="1"/>
    <xf numFmtId="2" fontId="0" fillId="4" borderId="0" xfId="0" applyNumberFormat="1" applyFill="1" applyBorder="1"/>
    <xf numFmtId="0" fontId="9" fillId="0" borderId="0" xfId="0" applyFont="1" applyFill="1" applyBorder="1" applyAlignment="1"/>
    <xf numFmtId="2" fontId="7" fillId="0" borderId="0" xfId="0" applyNumberFormat="1" applyFont="1" applyFill="1" applyBorder="1" applyAlignment="1">
      <alignment wrapText="1"/>
    </xf>
    <xf numFmtId="0" fontId="9" fillId="4" borderId="0" xfId="0" applyFont="1" applyFill="1" applyBorder="1" applyAlignment="1"/>
    <xf numFmtId="2" fontId="7" fillId="4" borderId="0" xfId="0" applyNumberFormat="1" applyFont="1" applyFill="1" applyBorder="1" applyAlignment="1">
      <alignment horizontal="right" wrapText="1"/>
    </xf>
    <xf numFmtId="2" fontId="0" fillId="7" borderId="3" xfId="0" applyNumberFormat="1" applyFill="1" applyBorder="1"/>
    <xf numFmtId="0" fontId="6" fillId="0" borderId="1" xfId="0" applyFont="1" applyFill="1" applyBorder="1" applyAlignment="1"/>
    <xf numFmtId="0" fontId="8" fillId="0" borderId="1" xfId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0" fontId="7" fillId="7" borderId="3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2">
    <cellStyle name="Normal" xfId="0" builtinId="0"/>
    <cellStyle name="Normal 2" xfId="1"/>
  </cellStyles>
  <dxfs count="14">
    <dxf>
      <numFmt numFmtId="2" formatCode="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general" textRotation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numFmt numFmtId="2" formatCode="0.00"/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general" textRotation="0" indent="0" justifyLastLine="0" shrinkToFit="0" readingOrder="0"/>
      <border outline="0">
        <right style="thin">
          <color indexed="64"/>
        </right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</dxfs>
  <tableStyles count="2" defaultTableStyle="TableStyleMedium2" defaultPivotStyle="PivotStyleLight16">
    <tableStyle name="K2-style" pivot="0" count="2">
      <tableStyleElement type="firstRowStripe" dxfId="13"/>
      <tableStyleElement type="secondRowStripe" dxfId="12"/>
    </tableStyle>
    <tableStyle name="K3-style" pivot="0" count="2"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wnCloud\File%20Server\kuliah\IF2211_StrategiAlgoritma\sem2_20182019\nilai\Nilai%20Akhir%20Stima%202018_2019_rev_Chris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"/>
      <sheetName val="K2"/>
      <sheetName val="K3"/>
    </sheetNames>
    <sheetDataSet>
      <sheetData sheetId="0"/>
      <sheetData sheetId="1">
        <row r="3">
          <cell r="B3">
            <v>13515101</v>
          </cell>
          <cell r="C3" t="str">
            <v>Mohammad Ali Rido</v>
          </cell>
          <cell r="D3">
            <v>0</v>
          </cell>
          <cell r="E3">
            <v>0</v>
          </cell>
          <cell r="F3">
            <v>0</v>
          </cell>
          <cell r="G3">
            <v>49</v>
          </cell>
          <cell r="H3">
            <v>55</v>
          </cell>
          <cell r="I3">
            <v>0</v>
          </cell>
        </row>
        <row r="4">
          <cell r="B4">
            <v>13515119</v>
          </cell>
          <cell r="C4" t="str">
            <v>Judhistira Natha Junior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B5">
            <v>13517002</v>
          </cell>
          <cell r="C5" t="str">
            <v>Isa Mujahid Darussalam</v>
          </cell>
          <cell r="D5">
            <v>100</v>
          </cell>
          <cell r="E5">
            <v>100</v>
          </cell>
          <cell r="F5">
            <v>85</v>
          </cell>
          <cell r="G5">
            <v>100</v>
          </cell>
          <cell r="H5">
            <v>95</v>
          </cell>
          <cell r="I5">
            <v>81.5</v>
          </cell>
        </row>
        <row r="6">
          <cell r="B6">
            <v>13517005</v>
          </cell>
          <cell r="C6" t="str">
            <v>Muhammad Rafi Zhafran</v>
          </cell>
          <cell r="D6">
            <v>0</v>
          </cell>
          <cell r="E6">
            <v>80</v>
          </cell>
          <cell r="F6">
            <v>95</v>
          </cell>
          <cell r="G6">
            <v>101</v>
          </cell>
          <cell r="H6">
            <v>100</v>
          </cell>
          <cell r="I6">
            <v>87.5</v>
          </cell>
        </row>
        <row r="7">
          <cell r="B7">
            <v>13517008</v>
          </cell>
          <cell r="C7" t="str">
            <v>Doddy Aditya Wiranugraha</v>
          </cell>
          <cell r="D7">
            <v>100</v>
          </cell>
          <cell r="E7">
            <v>46.5</v>
          </cell>
          <cell r="F7">
            <v>100</v>
          </cell>
          <cell r="G7">
            <v>108</v>
          </cell>
          <cell r="H7">
            <v>110</v>
          </cell>
          <cell r="I7">
            <v>78</v>
          </cell>
        </row>
        <row r="8">
          <cell r="B8">
            <v>13517011</v>
          </cell>
          <cell r="C8" t="str">
            <v>Eka Novendra Wahyunadi</v>
          </cell>
          <cell r="D8">
            <v>95</v>
          </cell>
          <cell r="E8">
            <v>100</v>
          </cell>
          <cell r="F8">
            <v>105</v>
          </cell>
          <cell r="G8">
            <v>107</v>
          </cell>
          <cell r="H8">
            <v>109</v>
          </cell>
          <cell r="I8">
            <v>101.5</v>
          </cell>
        </row>
        <row r="9">
          <cell r="B9">
            <v>13517014</v>
          </cell>
          <cell r="C9" t="str">
            <v>Yoel Susanto</v>
          </cell>
          <cell r="D9">
            <v>95</v>
          </cell>
          <cell r="E9">
            <v>100</v>
          </cell>
          <cell r="F9">
            <v>103</v>
          </cell>
          <cell r="G9">
            <v>111</v>
          </cell>
          <cell r="H9">
            <v>108</v>
          </cell>
          <cell r="I9">
            <v>107</v>
          </cell>
        </row>
        <row r="10">
          <cell r="B10">
            <v>13517017</v>
          </cell>
          <cell r="C10" t="str">
            <v>Nisrina Yumna Khairunnisa</v>
          </cell>
          <cell r="D10">
            <v>100</v>
          </cell>
          <cell r="E10">
            <v>100</v>
          </cell>
          <cell r="F10">
            <v>77</v>
          </cell>
          <cell r="G10">
            <v>101</v>
          </cell>
          <cell r="H10">
            <v>109</v>
          </cell>
          <cell r="I10">
            <v>82.5</v>
          </cell>
        </row>
        <row r="11">
          <cell r="B11">
            <v>13517020</v>
          </cell>
          <cell r="C11" t="str">
            <v>T. Antra Oksidian Tafly</v>
          </cell>
          <cell r="D11">
            <v>90</v>
          </cell>
          <cell r="E11">
            <v>100</v>
          </cell>
          <cell r="F11">
            <v>100</v>
          </cell>
          <cell r="G11">
            <v>108</v>
          </cell>
          <cell r="H11">
            <v>110</v>
          </cell>
          <cell r="I11">
            <v>108</v>
          </cell>
        </row>
        <row r="12">
          <cell r="B12">
            <v>13517023</v>
          </cell>
          <cell r="C12" t="str">
            <v>Kevin Sendjaja</v>
          </cell>
          <cell r="D12">
            <v>90</v>
          </cell>
          <cell r="E12">
            <v>100</v>
          </cell>
          <cell r="F12">
            <v>105</v>
          </cell>
          <cell r="G12">
            <v>107</v>
          </cell>
          <cell r="H12">
            <v>103</v>
          </cell>
          <cell r="I12">
            <v>90</v>
          </cell>
        </row>
        <row r="13">
          <cell r="B13">
            <v>13517026</v>
          </cell>
          <cell r="C13" t="str">
            <v>Ahmad Mutawalli</v>
          </cell>
          <cell r="D13">
            <v>75</v>
          </cell>
          <cell r="E13">
            <v>100</v>
          </cell>
          <cell r="F13">
            <v>95</v>
          </cell>
          <cell r="G13">
            <v>107</v>
          </cell>
          <cell r="H13">
            <v>93</v>
          </cell>
          <cell r="I13">
            <v>85.5</v>
          </cell>
        </row>
        <row r="14">
          <cell r="B14">
            <v>13517029</v>
          </cell>
          <cell r="C14" t="str">
            <v>Reyhan Naufal Hakim</v>
          </cell>
          <cell r="D14">
            <v>100</v>
          </cell>
          <cell r="E14">
            <v>100</v>
          </cell>
          <cell r="F14">
            <v>100</v>
          </cell>
          <cell r="G14">
            <v>110</v>
          </cell>
          <cell r="H14">
            <v>107</v>
          </cell>
          <cell r="I14">
            <v>123</v>
          </cell>
        </row>
        <row r="15">
          <cell r="B15">
            <v>13517032</v>
          </cell>
          <cell r="C15" t="str">
            <v>Putu Gde Aditya Taguh Widiana</v>
          </cell>
          <cell r="D15">
            <v>80</v>
          </cell>
          <cell r="E15">
            <v>100</v>
          </cell>
          <cell r="F15">
            <v>100</v>
          </cell>
          <cell r="G15">
            <v>104</v>
          </cell>
          <cell r="H15">
            <v>102</v>
          </cell>
          <cell r="I15">
            <v>104</v>
          </cell>
        </row>
        <row r="16">
          <cell r="B16">
            <v>13517035</v>
          </cell>
          <cell r="C16" t="str">
            <v>Hilmi Naufal Yafie</v>
          </cell>
          <cell r="D16">
            <v>90</v>
          </cell>
          <cell r="E16">
            <v>100</v>
          </cell>
          <cell r="F16">
            <v>104</v>
          </cell>
          <cell r="G16">
            <v>111</v>
          </cell>
          <cell r="H16">
            <v>110</v>
          </cell>
          <cell r="I16">
            <v>97.5</v>
          </cell>
        </row>
        <row r="17">
          <cell r="B17">
            <v>13517038</v>
          </cell>
          <cell r="C17" t="str">
            <v>Ayu Rifanny Margareth</v>
          </cell>
          <cell r="D17">
            <v>0</v>
          </cell>
          <cell r="E17">
            <v>100</v>
          </cell>
          <cell r="F17">
            <v>104</v>
          </cell>
          <cell r="G17">
            <v>95</v>
          </cell>
          <cell r="H17">
            <v>109</v>
          </cell>
          <cell r="I17">
            <v>94.5</v>
          </cell>
        </row>
        <row r="18">
          <cell r="B18">
            <v>13517041</v>
          </cell>
          <cell r="C18" t="str">
            <v>Irfan Haris Widyadhana</v>
          </cell>
          <cell r="D18">
            <v>90</v>
          </cell>
          <cell r="E18">
            <v>75</v>
          </cell>
          <cell r="F18">
            <v>105</v>
          </cell>
          <cell r="G18">
            <v>97</v>
          </cell>
          <cell r="H18">
            <v>94</v>
          </cell>
          <cell r="I18">
            <v>106</v>
          </cell>
        </row>
        <row r="19">
          <cell r="B19">
            <v>13517044</v>
          </cell>
          <cell r="C19" t="str">
            <v>Ignatius Timothy Manullang</v>
          </cell>
          <cell r="D19">
            <v>90</v>
          </cell>
          <cell r="E19">
            <v>100</v>
          </cell>
          <cell r="F19">
            <v>100</v>
          </cell>
          <cell r="G19">
            <v>106</v>
          </cell>
          <cell r="H19">
            <v>100</v>
          </cell>
          <cell r="I19">
            <v>98</v>
          </cell>
        </row>
        <row r="20">
          <cell r="B20">
            <v>13517047</v>
          </cell>
          <cell r="C20" t="str">
            <v>Moch. Azhar Dhiaulhaq</v>
          </cell>
          <cell r="D20">
            <v>95</v>
          </cell>
          <cell r="E20">
            <v>100</v>
          </cell>
          <cell r="F20">
            <v>105</v>
          </cell>
          <cell r="G20">
            <v>108</v>
          </cell>
          <cell r="H20">
            <v>110</v>
          </cell>
          <cell r="I20">
            <v>92</v>
          </cell>
        </row>
        <row r="21">
          <cell r="B21">
            <v>13517050</v>
          </cell>
          <cell r="C21" t="str">
            <v>Christopher Billy Setiawan</v>
          </cell>
          <cell r="D21">
            <v>100</v>
          </cell>
          <cell r="E21">
            <v>100</v>
          </cell>
          <cell r="F21">
            <v>100</v>
          </cell>
          <cell r="G21">
            <v>110</v>
          </cell>
          <cell r="H21">
            <v>109</v>
          </cell>
          <cell r="I21">
            <v>84.25</v>
          </cell>
        </row>
        <row r="22">
          <cell r="B22">
            <v>13517053</v>
          </cell>
          <cell r="C22" t="str">
            <v>Jesslyn Nathania</v>
          </cell>
          <cell r="D22">
            <v>88</v>
          </cell>
          <cell r="E22">
            <v>100</v>
          </cell>
          <cell r="F22">
            <v>100</v>
          </cell>
          <cell r="G22">
            <v>107</v>
          </cell>
          <cell r="H22">
            <v>106</v>
          </cell>
          <cell r="I22">
            <v>113</v>
          </cell>
        </row>
        <row r="23">
          <cell r="B23">
            <v>13517056</v>
          </cell>
          <cell r="C23" t="str">
            <v>Fatur Rahman</v>
          </cell>
          <cell r="D23">
            <v>100</v>
          </cell>
          <cell r="E23">
            <v>100</v>
          </cell>
          <cell r="F23">
            <v>93</v>
          </cell>
          <cell r="G23">
            <v>108</v>
          </cell>
          <cell r="H23">
            <v>88</v>
          </cell>
          <cell r="I23">
            <v>97.5</v>
          </cell>
        </row>
        <row r="24">
          <cell r="B24">
            <v>13517059</v>
          </cell>
          <cell r="C24" t="str">
            <v>Nixon Andhika</v>
          </cell>
          <cell r="D24">
            <v>90</v>
          </cell>
          <cell r="E24">
            <v>100</v>
          </cell>
          <cell r="F24">
            <v>105</v>
          </cell>
          <cell r="G24">
            <v>115</v>
          </cell>
          <cell r="H24">
            <v>110</v>
          </cell>
          <cell r="I24">
            <v>101</v>
          </cell>
        </row>
        <row r="25">
          <cell r="B25">
            <v>13517062</v>
          </cell>
          <cell r="C25" t="str">
            <v>Ardysatrio Fakhri Haroen</v>
          </cell>
          <cell r="D25">
            <v>90</v>
          </cell>
          <cell r="E25">
            <v>100</v>
          </cell>
          <cell r="F25">
            <v>93</v>
          </cell>
          <cell r="G25">
            <v>110</v>
          </cell>
          <cell r="H25">
            <v>80</v>
          </cell>
          <cell r="I25">
            <v>93</v>
          </cell>
        </row>
        <row r="26">
          <cell r="B26">
            <v>13517065</v>
          </cell>
          <cell r="C26" t="str">
            <v>Andrian Cedric</v>
          </cell>
          <cell r="D26">
            <v>100</v>
          </cell>
          <cell r="E26">
            <v>100</v>
          </cell>
          <cell r="F26">
            <v>105</v>
          </cell>
          <cell r="G26">
            <v>95.5</v>
          </cell>
          <cell r="H26">
            <v>110</v>
          </cell>
          <cell r="I26">
            <v>104</v>
          </cell>
        </row>
        <row r="27">
          <cell r="B27">
            <v>13517068</v>
          </cell>
          <cell r="C27" t="str">
            <v>Abel Stanley</v>
          </cell>
          <cell r="D27">
            <v>100</v>
          </cell>
          <cell r="E27">
            <v>100</v>
          </cell>
          <cell r="F27">
            <v>105</v>
          </cell>
          <cell r="G27">
            <v>107</v>
          </cell>
          <cell r="H27">
            <v>108</v>
          </cell>
          <cell r="I27">
            <v>96</v>
          </cell>
        </row>
        <row r="28">
          <cell r="B28">
            <v>13517071</v>
          </cell>
          <cell r="C28" t="str">
            <v>Marsa Thoriq Ahmada</v>
          </cell>
          <cell r="D28">
            <v>88</v>
          </cell>
          <cell r="E28">
            <v>100</v>
          </cell>
          <cell r="F28">
            <v>85</v>
          </cell>
          <cell r="G28">
            <v>108</v>
          </cell>
          <cell r="H28">
            <v>109</v>
          </cell>
          <cell r="I28">
            <v>110</v>
          </cell>
        </row>
        <row r="29">
          <cell r="B29">
            <v>13517074</v>
          </cell>
          <cell r="C29" t="str">
            <v>Taufikurrahman Anwar</v>
          </cell>
          <cell r="D29">
            <v>100</v>
          </cell>
          <cell r="E29">
            <v>63.75</v>
          </cell>
          <cell r="F29">
            <v>103</v>
          </cell>
          <cell r="G29">
            <v>110</v>
          </cell>
          <cell r="H29">
            <v>98</v>
          </cell>
          <cell r="I29">
            <v>104</v>
          </cell>
        </row>
        <row r="30">
          <cell r="B30">
            <v>13517077</v>
          </cell>
          <cell r="C30" t="str">
            <v>Dandi Agus Maulana</v>
          </cell>
          <cell r="D30">
            <v>99</v>
          </cell>
          <cell r="E30">
            <v>98</v>
          </cell>
          <cell r="F30">
            <v>100</v>
          </cell>
          <cell r="G30">
            <v>105</v>
          </cell>
          <cell r="H30">
            <v>90</v>
          </cell>
          <cell r="I30">
            <v>88.5</v>
          </cell>
        </row>
        <row r="31">
          <cell r="B31">
            <v>13517080</v>
          </cell>
          <cell r="C31" t="str">
            <v>Mgs. Muhammad Riandi Ramadhan</v>
          </cell>
          <cell r="D31">
            <v>100</v>
          </cell>
          <cell r="E31">
            <v>100</v>
          </cell>
          <cell r="F31">
            <v>104</v>
          </cell>
          <cell r="G31">
            <v>107</v>
          </cell>
          <cell r="H31">
            <v>109</v>
          </cell>
          <cell r="I31">
            <v>94.5</v>
          </cell>
        </row>
        <row r="32">
          <cell r="B32">
            <v>13517083</v>
          </cell>
          <cell r="C32" t="str">
            <v>Abiyyu Avicena Ismunandar</v>
          </cell>
          <cell r="D32">
            <v>86</v>
          </cell>
          <cell r="E32">
            <v>100</v>
          </cell>
          <cell r="F32">
            <v>100</v>
          </cell>
          <cell r="G32">
            <v>99</v>
          </cell>
          <cell r="H32">
            <v>96</v>
          </cell>
          <cell r="I32">
            <v>86</v>
          </cell>
        </row>
        <row r="33">
          <cell r="B33">
            <v>13517086</v>
          </cell>
          <cell r="C33" t="str">
            <v>Kevin Angelo</v>
          </cell>
          <cell r="D33">
            <v>98</v>
          </cell>
          <cell r="E33">
            <v>80</v>
          </cell>
          <cell r="F33">
            <v>95</v>
          </cell>
          <cell r="G33">
            <v>107</v>
          </cell>
          <cell r="H33">
            <v>98</v>
          </cell>
          <cell r="I33">
            <v>101.5</v>
          </cell>
        </row>
        <row r="34">
          <cell r="B34">
            <v>13517089</v>
          </cell>
          <cell r="C34" t="str">
            <v>Bram Musuko Panjaitan</v>
          </cell>
          <cell r="D34">
            <v>100</v>
          </cell>
          <cell r="E34">
            <v>100</v>
          </cell>
          <cell r="F34">
            <v>95</v>
          </cell>
          <cell r="G34">
            <v>108</v>
          </cell>
          <cell r="H34">
            <v>110</v>
          </cell>
          <cell r="I34">
            <v>108</v>
          </cell>
        </row>
        <row r="35">
          <cell r="B35">
            <v>13517092</v>
          </cell>
          <cell r="C35" t="str">
            <v>Michael Ray</v>
          </cell>
          <cell r="D35">
            <v>85</v>
          </cell>
          <cell r="E35">
            <v>100</v>
          </cell>
          <cell r="F35">
            <v>100</v>
          </cell>
          <cell r="G35">
            <v>100</v>
          </cell>
          <cell r="H35">
            <v>98</v>
          </cell>
          <cell r="I35">
            <v>76.05</v>
          </cell>
        </row>
        <row r="36">
          <cell r="B36">
            <v>13517095</v>
          </cell>
          <cell r="C36" t="str">
            <v>Naufal Zhafran Latif</v>
          </cell>
          <cell r="D36">
            <v>80</v>
          </cell>
          <cell r="E36">
            <v>93</v>
          </cell>
          <cell r="F36">
            <v>100</v>
          </cell>
          <cell r="G36">
            <v>107</v>
          </cell>
          <cell r="H36">
            <v>90</v>
          </cell>
          <cell r="I36">
            <v>87</v>
          </cell>
        </row>
        <row r="37">
          <cell r="B37">
            <v>13517098</v>
          </cell>
          <cell r="C37" t="str">
            <v>Anzaldi Sulaiman Oemar</v>
          </cell>
          <cell r="D37">
            <v>87</v>
          </cell>
          <cell r="E37">
            <v>100</v>
          </cell>
          <cell r="F37">
            <v>103</v>
          </cell>
          <cell r="G37">
            <v>97</v>
          </cell>
          <cell r="H37">
            <v>88</v>
          </cell>
          <cell r="I37">
            <v>93</v>
          </cell>
        </row>
        <row r="38">
          <cell r="B38">
            <v>13517101</v>
          </cell>
          <cell r="C38" t="str">
            <v>Jeremy Arden Hartono</v>
          </cell>
          <cell r="D38">
            <v>97</v>
          </cell>
          <cell r="E38">
            <v>85</v>
          </cell>
          <cell r="F38">
            <v>100</v>
          </cell>
          <cell r="G38">
            <v>102</v>
          </cell>
          <cell r="H38">
            <v>98</v>
          </cell>
          <cell r="I38">
            <v>98.5</v>
          </cell>
        </row>
        <row r="39">
          <cell r="B39">
            <v>13517104</v>
          </cell>
          <cell r="C39" t="str">
            <v>Muhammad Fikri Hizbullah</v>
          </cell>
          <cell r="D39">
            <v>100</v>
          </cell>
          <cell r="E39">
            <v>100</v>
          </cell>
          <cell r="F39">
            <v>105</v>
          </cell>
          <cell r="G39">
            <v>108</v>
          </cell>
          <cell r="H39">
            <v>104.5</v>
          </cell>
          <cell r="I39">
            <v>112</v>
          </cell>
        </row>
        <row r="40">
          <cell r="B40">
            <v>13517107</v>
          </cell>
          <cell r="C40" t="str">
            <v>Aliffiqri Agwar</v>
          </cell>
          <cell r="D40">
            <v>100</v>
          </cell>
          <cell r="E40">
            <v>100</v>
          </cell>
          <cell r="F40">
            <v>105</v>
          </cell>
          <cell r="G40">
            <v>107</v>
          </cell>
          <cell r="H40">
            <v>102.5</v>
          </cell>
          <cell r="I40">
            <v>105</v>
          </cell>
        </row>
        <row r="41">
          <cell r="B41">
            <v>13517113</v>
          </cell>
          <cell r="C41" t="str">
            <v>Juro Sutantra</v>
          </cell>
          <cell r="D41">
            <v>93</v>
          </cell>
          <cell r="E41">
            <v>95</v>
          </cell>
          <cell r="F41">
            <v>95</v>
          </cell>
          <cell r="G41">
            <v>104</v>
          </cell>
          <cell r="H41">
            <v>99</v>
          </cell>
          <cell r="I41">
            <v>92.5</v>
          </cell>
        </row>
        <row r="42">
          <cell r="B42">
            <v>13517116</v>
          </cell>
          <cell r="C42" t="str">
            <v>Ferdy Santoso</v>
          </cell>
          <cell r="D42">
            <v>80</v>
          </cell>
          <cell r="E42">
            <v>100</v>
          </cell>
          <cell r="F42">
            <v>103</v>
          </cell>
          <cell r="G42">
            <v>95</v>
          </cell>
          <cell r="H42">
            <v>110</v>
          </cell>
          <cell r="I42">
            <v>107</v>
          </cell>
        </row>
        <row r="43">
          <cell r="B43">
            <v>13517119</v>
          </cell>
          <cell r="C43" t="str">
            <v>Stefanus Ardi Mulia</v>
          </cell>
          <cell r="D43">
            <v>95</v>
          </cell>
          <cell r="E43">
            <v>100</v>
          </cell>
          <cell r="F43">
            <v>100</v>
          </cell>
          <cell r="G43">
            <v>107</v>
          </cell>
          <cell r="H43">
            <v>104</v>
          </cell>
          <cell r="I43">
            <v>102</v>
          </cell>
        </row>
        <row r="44">
          <cell r="B44">
            <v>13517122</v>
          </cell>
          <cell r="C44" t="str">
            <v>M.Algah Fattah Illahi</v>
          </cell>
          <cell r="D44">
            <v>90</v>
          </cell>
          <cell r="E44">
            <v>80</v>
          </cell>
          <cell r="F44">
            <v>100</v>
          </cell>
          <cell r="G44">
            <v>108</v>
          </cell>
          <cell r="H44">
            <v>90</v>
          </cell>
          <cell r="I44">
            <v>103.25</v>
          </cell>
        </row>
        <row r="45">
          <cell r="B45">
            <v>13517125</v>
          </cell>
          <cell r="C45" t="str">
            <v>Christzen Leonardy</v>
          </cell>
          <cell r="D45">
            <v>97</v>
          </cell>
          <cell r="E45">
            <v>100</v>
          </cell>
          <cell r="F45">
            <v>95</v>
          </cell>
          <cell r="G45">
            <v>96</v>
          </cell>
          <cell r="H45">
            <v>96</v>
          </cell>
          <cell r="I45">
            <v>96</v>
          </cell>
        </row>
        <row r="46">
          <cell r="B46">
            <v>13517128</v>
          </cell>
          <cell r="C46" t="str">
            <v>Yudy Valentino</v>
          </cell>
          <cell r="D46">
            <v>100</v>
          </cell>
          <cell r="E46">
            <v>85</v>
          </cell>
          <cell r="F46">
            <v>100</v>
          </cell>
          <cell r="G46">
            <v>105</v>
          </cell>
          <cell r="H46">
            <v>110</v>
          </cell>
          <cell r="I46">
            <v>87.5</v>
          </cell>
        </row>
        <row r="47">
          <cell r="B47">
            <v>13517131</v>
          </cell>
          <cell r="C47" t="str">
            <v>Jan Meyer Saragih</v>
          </cell>
          <cell r="D47">
            <v>95</v>
          </cell>
          <cell r="E47">
            <v>93</v>
          </cell>
          <cell r="F47">
            <v>105</v>
          </cell>
          <cell r="G47">
            <v>110</v>
          </cell>
          <cell r="H47">
            <v>104</v>
          </cell>
          <cell r="I47">
            <v>111.75</v>
          </cell>
        </row>
        <row r="48">
          <cell r="B48">
            <v>13517134</v>
          </cell>
          <cell r="C48" t="str">
            <v>Renita Napitupulu</v>
          </cell>
          <cell r="D48">
            <v>98</v>
          </cell>
          <cell r="E48">
            <v>85</v>
          </cell>
          <cell r="F48">
            <v>95</v>
          </cell>
          <cell r="G48">
            <v>95</v>
          </cell>
          <cell r="H48">
            <v>106</v>
          </cell>
          <cell r="I48">
            <v>94</v>
          </cell>
        </row>
        <row r="49">
          <cell r="B49">
            <v>13517137</v>
          </cell>
          <cell r="C49" t="str">
            <v>Vincent Budianto</v>
          </cell>
          <cell r="D49">
            <v>90</v>
          </cell>
          <cell r="E49">
            <v>100</v>
          </cell>
          <cell r="F49">
            <v>105</v>
          </cell>
          <cell r="G49">
            <v>110</v>
          </cell>
          <cell r="H49">
            <v>103</v>
          </cell>
          <cell r="I49">
            <v>111.5</v>
          </cell>
        </row>
        <row r="50">
          <cell r="B50">
            <v>13517140</v>
          </cell>
          <cell r="C50" t="str">
            <v>Fithratulhay Pribadi</v>
          </cell>
          <cell r="D50">
            <v>88</v>
          </cell>
          <cell r="E50">
            <v>98</v>
          </cell>
          <cell r="F50">
            <v>104</v>
          </cell>
          <cell r="G50">
            <v>103</v>
          </cell>
          <cell r="H50">
            <v>107</v>
          </cell>
          <cell r="I50">
            <v>87</v>
          </cell>
        </row>
        <row r="51">
          <cell r="B51">
            <v>13517143</v>
          </cell>
          <cell r="C51" t="str">
            <v>Muhammad Ivan Rahmansyah M</v>
          </cell>
          <cell r="D51">
            <v>0</v>
          </cell>
          <cell r="E51">
            <v>91</v>
          </cell>
          <cell r="F51">
            <v>105</v>
          </cell>
          <cell r="G51">
            <v>107</v>
          </cell>
          <cell r="H51">
            <v>98</v>
          </cell>
          <cell r="I51">
            <v>98.5</v>
          </cell>
        </row>
        <row r="52">
          <cell r="B52">
            <v>13517146</v>
          </cell>
          <cell r="C52" t="str">
            <v>Hansen</v>
          </cell>
          <cell r="D52">
            <v>100</v>
          </cell>
          <cell r="E52">
            <v>98</v>
          </cell>
          <cell r="F52">
            <v>100</v>
          </cell>
          <cell r="G52">
            <v>108</v>
          </cell>
          <cell r="H52">
            <v>108</v>
          </cell>
          <cell r="I52">
            <v>95.699999999999989</v>
          </cell>
        </row>
        <row r="53">
          <cell r="B53">
            <v>13517149</v>
          </cell>
          <cell r="C53" t="str">
            <v>Fajar Muslim</v>
          </cell>
          <cell r="D53">
            <v>95</v>
          </cell>
          <cell r="E53">
            <v>98</v>
          </cell>
          <cell r="F53">
            <v>95</v>
          </cell>
          <cell r="G53">
            <v>108</v>
          </cell>
          <cell r="H53">
            <v>105.5</v>
          </cell>
          <cell r="I53">
            <v>104</v>
          </cell>
        </row>
        <row r="54">
          <cell r="B54">
            <v>18317501</v>
          </cell>
          <cell r="C54" t="str">
            <v>Christy Grace Br Siagian</v>
          </cell>
          <cell r="D54">
            <v>87</v>
          </cell>
          <cell r="E54">
            <v>100</v>
          </cell>
          <cell r="F54">
            <v>77</v>
          </cell>
          <cell r="G54">
            <v>95</v>
          </cell>
          <cell r="H54">
            <v>98</v>
          </cell>
          <cell r="I54">
            <v>79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id="1" name="Table_2" displayName="Table_2" ref="X123:Y171" headerRowCount="0" headerRowDxfId="9" dataDxfId="8" totalsRowDxfId="7">
  <tableColumns count="2">
    <tableColumn id="1" name="Column1" dataDxfId="6"/>
    <tableColumn id="2" name="Column2" dataDxfId="5">
      <calculatedColumnFormula>AVERAGE(V128:X128)</calculatedColumnFormula>
    </tableColumn>
  </tableColumns>
  <tableStyleInfo name="K3-style" showFirstColumn="1" showLastColumn="1" showRowStripes="1" showColumnStripes="0"/>
</table>
</file>

<file path=xl/tables/table2.xml><?xml version="1.0" encoding="utf-8"?>
<table xmlns="http://schemas.openxmlformats.org/spreadsheetml/2006/main" id="2" name="Table_3" displayName="Table_3" ref="X71:Y122" headerRowCount="0" headerRowDxfId="4" dataDxfId="3" totalsRowDxfId="2">
  <tableColumns count="2">
    <tableColumn id="1" name="Column1" dataDxfId="1">
      <calculatedColumnFormula>VLOOKUP(C71,[1]K2!$B$3:$I$54,8,FALSE)</calculatedColumnFormula>
    </tableColumn>
    <tableColumn id="2" name="Column2" dataDxfId="0">
      <calculatedColumnFormula>AVERAGE(V71:X71)</calculatedColumnFormula>
    </tableColumn>
  </tableColumns>
  <tableStyleInfo name="K2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23"/>
  <sheetViews>
    <sheetView tabSelected="1" topLeftCell="U60" zoomScaleNormal="100" workbookViewId="0">
      <selection activeCell="AN22" sqref="AN22"/>
    </sheetView>
  </sheetViews>
  <sheetFormatPr defaultRowHeight="15" x14ac:dyDescent="0.25"/>
  <cols>
    <col min="1" max="2" width="6" customWidth="1"/>
    <col min="3" max="3" width="12.85546875" customWidth="1"/>
    <col min="4" max="4" width="32.85546875" customWidth="1"/>
    <col min="5" max="17" width="9.140625" customWidth="1"/>
    <col min="21" max="21" width="14.140625" customWidth="1"/>
    <col min="25" max="25" width="11.5703125" bestFit="1" customWidth="1"/>
    <col min="26" max="26" width="9.140625" style="9" customWidth="1"/>
    <col min="27" max="28" width="9.140625" customWidth="1"/>
    <col min="29" max="29" width="11.5703125" customWidth="1"/>
    <col min="30" max="30" width="12" customWidth="1"/>
    <col min="31" max="31" width="8.140625" customWidth="1"/>
    <col min="32" max="32" width="10.28515625" customWidth="1"/>
    <col min="33" max="33" width="32.140625" customWidth="1"/>
    <col min="34" max="34" width="11.28515625" customWidth="1"/>
    <col min="35" max="35" width="8.85546875" customWidth="1"/>
    <col min="36" max="36" width="7.85546875" customWidth="1"/>
  </cols>
  <sheetData>
    <row r="1" spans="1:40" x14ac:dyDescent="0.25">
      <c r="A1" s="1" t="s">
        <v>0</v>
      </c>
      <c r="B1" s="1"/>
      <c r="C1" s="1"/>
      <c r="D1" s="1"/>
      <c r="J1" s="2"/>
      <c r="AE1" t="s">
        <v>205</v>
      </c>
      <c r="AG1" t="s">
        <v>206</v>
      </c>
      <c r="AH1" t="s">
        <v>207</v>
      </c>
      <c r="AI1" t="s">
        <v>208</v>
      </c>
      <c r="AJ1" t="s">
        <v>209</v>
      </c>
      <c r="AK1" t="s">
        <v>210</v>
      </c>
      <c r="AL1" t="s">
        <v>211</v>
      </c>
      <c r="AM1" t="s">
        <v>212</v>
      </c>
      <c r="AN1" t="s">
        <v>213</v>
      </c>
    </row>
    <row r="2" spans="1:40" x14ac:dyDescent="0.25">
      <c r="A2" s="1" t="s">
        <v>201</v>
      </c>
      <c r="B2" s="1"/>
      <c r="C2" s="1"/>
      <c r="D2" s="1"/>
      <c r="J2" s="2"/>
      <c r="AE2">
        <v>0</v>
      </c>
      <c r="AF2" t="s">
        <v>204</v>
      </c>
      <c r="AG2">
        <f t="shared" ref="AG2:AG8" si="0">COUNTIF($AL$23:$AL$190,AF2)</f>
        <v>0</v>
      </c>
      <c r="AH2">
        <f>COUNTIF($AF$17:$AF$69,AF2)</f>
        <v>1</v>
      </c>
      <c r="AI2">
        <f t="shared" ref="AI2:AI8" si="1">COUNTIF($AF$70:$AF$122,AF2)</f>
        <v>2</v>
      </c>
      <c r="AJ2">
        <f t="shared" ref="AJ2:AJ8" si="2">COUNTIF($AF$123:$AF$171,AF2)</f>
        <v>1</v>
      </c>
      <c r="AK2">
        <v>0</v>
      </c>
      <c r="AL2">
        <f>$AK$2*AH2</f>
        <v>0</v>
      </c>
      <c r="AM2">
        <f t="shared" ref="AM2:AN2" si="3">$AK$2*AI2</f>
        <v>0</v>
      </c>
      <c r="AN2">
        <f t="shared" si="3"/>
        <v>0</v>
      </c>
    </row>
    <row r="3" spans="1:40" x14ac:dyDescent="0.25">
      <c r="A3" s="1" t="s">
        <v>202</v>
      </c>
      <c r="B3" s="1"/>
      <c r="C3" s="1"/>
      <c r="D3" s="1"/>
      <c r="J3" s="2"/>
      <c r="AE3">
        <v>29</v>
      </c>
      <c r="AF3" t="s">
        <v>214</v>
      </c>
      <c r="AG3">
        <f t="shared" si="0"/>
        <v>0</v>
      </c>
      <c r="AH3">
        <f t="shared" ref="AH3:AH8" si="4">COUNTIF($AF$17:$AF$69,AF3)</f>
        <v>0</v>
      </c>
      <c r="AI3">
        <f t="shared" si="1"/>
        <v>2</v>
      </c>
      <c r="AJ3">
        <f t="shared" si="2"/>
        <v>0</v>
      </c>
      <c r="AK3">
        <v>1</v>
      </c>
      <c r="AL3">
        <f>$AK$3*AH3</f>
        <v>0</v>
      </c>
      <c r="AM3">
        <f t="shared" ref="AM3:AN3" si="5">$AK$3*AI3</f>
        <v>2</v>
      </c>
      <c r="AN3">
        <f t="shared" si="5"/>
        <v>0</v>
      </c>
    </row>
    <row r="4" spans="1:40" x14ac:dyDescent="0.25">
      <c r="A4" s="1" t="s">
        <v>34</v>
      </c>
      <c r="B4" s="1"/>
      <c r="C4" s="1"/>
      <c r="D4" s="1"/>
      <c r="J4" s="2"/>
      <c r="AE4">
        <v>49</v>
      </c>
      <c r="AF4" t="s">
        <v>197</v>
      </c>
      <c r="AG4">
        <f t="shared" si="0"/>
        <v>0</v>
      </c>
      <c r="AH4">
        <f t="shared" si="4"/>
        <v>6</v>
      </c>
      <c r="AI4">
        <f t="shared" si="1"/>
        <v>0</v>
      </c>
      <c r="AJ4">
        <f t="shared" si="2"/>
        <v>3</v>
      </c>
      <c r="AK4">
        <v>2</v>
      </c>
      <c r="AL4">
        <f>$AK$4*AH4</f>
        <v>12</v>
      </c>
      <c r="AM4">
        <f t="shared" ref="AM4:AN4" si="6">$AK$4*AI4</f>
        <v>0</v>
      </c>
      <c r="AN4">
        <f t="shared" si="6"/>
        <v>6</v>
      </c>
    </row>
    <row r="5" spans="1:40" x14ac:dyDescent="0.25">
      <c r="A5" s="1" t="s">
        <v>44</v>
      </c>
      <c r="B5" s="1"/>
      <c r="C5" s="1"/>
      <c r="D5" s="1"/>
      <c r="J5" s="2"/>
      <c r="AE5">
        <v>64</v>
      </c>
      <c r="AF5" t="s">
        <v>40</v>
      </c>
      <c r="AG5">
        <f t="shared" si="0"/>
        <v>0</v>
      </c>
      <c r="AH5">
        <f t="shared" si="4"/>
        <v>4</v>
      </c>
      <c r="AI5">
        <f t="shared" si="1"/>
        <v>5</v>
      </c>
      <c r="AJ5">
        <f t="shared" si="2"/>
        <v>8</v>
      </c>
      <c r="AK5">
        <v>2.5</v>
      </c>
      <c r="AL5">
        <f>$AK$5*AH5</f>
        <v>10</v>
      </c>
      <c r="AM5">
        <f t="shared" ref="AM5:AN5" si="7">$AK$5*AI5</f>
        <v>12.5</v>
      </c>
      <c r="AN5">
        <f t="shared" si="7"/>
        <v>20</v>
      </c>
    </row>
    <row r="6" spans="1:40" x14ac:dyDescent="0.25">
      <c r="A6" s="3"/>
      <c r="B6" s="3"/>
      <c r="C6" s="4"/>
      <c r="D6" s="4"/>
      <c r="J6" s="2"/>
      <c r="AE6">
        <v>70</v>
      </c>
      <c r="AF6" t="s">
        <v>39</v>
      </c>
      <c r="AG6">
        <f t="shared" si="0"/>
        <v>0</v>
      </c>
      <c r="AH6">
        <f t="shared" si="4"/>
        <v>15</v>
      </c>
      <c r="AI6">
        <f t="shared" si="1"/>
        <v>9</v>
      </c>
      <c r="AJ6">
        <f t="shared" si="2"/>
        <v>10</v>
      </c>
      <c r="AK6">
        <v>3</v>
      </c>
      <c r="AL6">
        <f>$AK$6*AH6</f>
        <v>45</v>
      </c>
      <c r="AM6">
        <f t="shared" ref="AM6:AN6" si="8">$AK$6*AI6</f>
        <v>27</v>
      </c>
      <c r="AN6">
        <f t="shared" si="8"/>
        <v>30</v>
      </c>
    </row>
    <row r="7" spans="1:40" x14ac:dyDescent="0.25">
      <c r="A7" s="50" t="s">
        <v>216</v>
      </c>
      <c r="B7" s="50"/>
      <c r="C7" s="50"/>
      <c r="D7" s="50"/>
      <c r="E7" s="51"/>
      <c r="F7" s="51"/>
      <c r="G7" s="51"/>
      <c r="H7" s="51"/>
      <c r="J7" s="2"/>
      <c r="AE7">
        <v>76.150000000000006</v>
      </c>
      <c r="AF7" t="s">
        <v>38</v>
      </c>
      <c r="AG7">
        <f t="shared" si="0"/>
        <v>0</v>
      </c>
      <c r="AH7">
        <f t="shared" si="4"/>
        <v>5</v>
      </c>
      <c r="AI7">
        <f t="shared" si="1"/>
        <v>13</v>
      </c>
      <c r="AJ7">
        <f t="shared" si="2"/>
        <v>3</v>
      </c>
      <c r="AK7">
        <v>3.5</v>
      </c>
      <c r="AL7">
        <f>$AK$7*AH7</f>
        <v>17.5</v>
      </c>
      <c r="AM7">
        <f t="shared" ref="AM7:AN7" si="9">$AK$7*AI7</f>
        <v>45.5</v>
      </c>
      <c r="AN7">
        <f t="shared" si="9"/>
        <v>10.5</v>
      </c>
    </row>
    <row r="8" spans="1:40" x14ac:dyDescent="0.25">
      <c r="A8" s="50" t="s">
        <v>1</v>
      </c>
      <c r="B8" s="50"/>
      <c r="C8" s="50"/>
      <c r="D8" s="50" t="s">
        <v>217</v>
      </c>
      <c r="E8" s="51"/>
      <c r="F8" s="51"/>
      <c r="G8" s="51"/>
      <c r="H8" s="51"/>
      <c r="J8" s="2"/>
      <c r="AE8">
        <v>80.12</v>
      </c>
      <c r="AF8" t="s">
        <v>41</v>
      </c>
      <c r="AG8">
        <f t="shared" si="0"/>
        <v>0</v>
      </c>
      <c r="AH8">
        <f t="shared" si="4"/>
        <v>22</v>
      </c>
      <c r="AI8">
        <f t="shared" si="1"/>
        <v>22</v>
      </c>
      <c r="AJ8">
        <f t="shared" si="2"/>
        <v>24</v>
      </c>
      <c r="AK8">
        <v>4</v>
      </c>
      <c r="AL8">
        <f>$AK$8*AH8</f>
        <v>88</v>
      </c>
      <c r="AM8">
        <f t="shared" ref="AM8:AN8" si="10">$AK$8*AI8</f>
        <v>88</v>
      </c>
      <c r="AN8">
        <f t="shared" si="10"/>
        <v>96</v>
      </c>
    </row>
    <row r="9" spans="1:40" x14ac:dyDescent="0.25">
      <c r="A9" s="5"/>
      <c r="B9" s="5"/>
      <c r="C9" s="5"/>
      <c r="D9" s="5"/>
      <c r="J9" s="2"/>
      <c r="AG9">
        <f>SUM(AG2:AG8)</f>
        <v>0</v>
      </c>
      <c r="AH9">
        <f>SUM(AH2:AH8)</f>
        <v>53</v>
      </c>
      <c r="AI9">
        <f>SUM(AI2:AI8)</f>
        <v>53</v>
      </c>
      <c r="AJ9">
        <f>SUM(AJ2:AJ8)</f>
        <v>49</v>
      </c>
      <c r="AK9" s="2" t="s">
        <v>215</v>
      </c>
      <c r="AL9" s="28">
        <f>SUM(AL2:AL8)/AH9</f>
        <v>3.2547169811320753</v>
      </c>
      <c r="AM9" s="28">
        <f>SUM(AM2:AM8)/AI9</f>
        <v>3.3018867924528301</v>
      </c>
      <c r="AN9" s="28">
        <f>SUM(AN2:AN8)/AJ9</f>
        <v>3.3163265306122449</v>
      </c>
    </row>
    <row r="10" spans="1:40" x14ac:dyDescent="0.25">
      <c r="A10" s="6" t="s">
        <v>45</v>
      </c>
      <c r="B10" s="6"/>
      <c r="C10" s="6"/>
      <c r="D10" s="6"/>
      <c r="J10" s="2"/>
    </row>
    <row r="11" spans="1:40" x14ac:dyDescent="0.25">
      <c r="A11" s="6"/>
      <c r="B11" s="6"/>
      <c r="C11" s="6"/>
      <c r="D11" s="6"/>
      <c r="J11" s="2"/>
    </row>
    <row r="12" spans="1:40" s="2" customFormat="1" x14ac:dyDescent="0.25">
      <c r="A12" s="2" t="s">
        <v>43</v>
      </c>
      <c r="J12" s="2">
        <v>0.3</v>
      </c>
      <c r="Q12" s="2">
        <v>0.3</v>
      </c>
      <c r="U12" s="2">
        <v>0.1</v>
      </c>
      <c r="Y12" s="2">
        <v>0.22500000000000001</v>
      </c>
      <c r="Z12" s="25"/>
      <c r="AA12" s="2">
        <v>0.05</v>
      </c>
      <c r="AC12" s="2">
        <v>2.5000000000000001E-2</v>
      </c>
      <c r="AD12" s="2">
        <f>SUM(J12:AC12)</f>
        <v>1</v>
      </c>
    </row>
    <row r="13" spans="1:40" s="2" customFormat="1" x14ac:dyDescent="0.25">
      <c r="Z13" s="25"/>
    </row>
    <row r="14" spans="1:40" x14ac:dyDescent="0.25">
      <c r="J14" s="2"/>
      <c r="Q14" s="2"/>
      <c r="U14" s="2"/>
      <c r="Y14" s="2"/>
    </row>
    <row r="15" spans="1:40" s="8" customFormat="1" x14ac:dyDescent="0.25">
      <c r="A15" s="93" t="s">
        <v>2</v>
      </c>
      <c r="B15" s="95" t="s">
        <v>219</v>
      </c>
      <c r="C15" s="93" t="s">
        <v>3</v>
      </c>
      <c r="D15" s="93" t="s">
        <v>4</v>
      </c>
      <c r="E15" s="93" t="s">
        <v>5</v>
      </c>
      <c r="F15" s="93"/>
      <c r="G15" s="93"/>
      <c r="H15" s="93"/>
      <c r="I15" s="93"/>
      <c r="J15" s="93"/>
      <c r="K15" s="93" t="s">
        <v>6</v>
      </c>
      <c r="L15" s="93"/>
      <c r="M15" s="93"/>
      <c r="N15" s="93"/>
      <c r="O15" s="93"/>
      <c r="P15" s="93"/>
      <c r="Q15" s="93"/>
      <c r="R15" s="93" t="s">
        <v>7</v>
      </c>
      <c r="S15" s="93"/>
      <c r="T15" s="93"/>
      <c r="U15" s="93"/>
      <c r="V15" s="93" t="s">
        <v>8</v>
      </c>
      <c r="W15" s="93"/>
      <c r="X15" s="93"/>
      <c r="Y15" s="93"/>
      <c r="Z15" s="93" t="s">
        <v>9</v>
      </c>
      <c r="AA15" s="93"/>
      <c r="AB15" s="93" t="s">
        <v>10</v>
      </c>
      <c r="AC15" s="93"/>
      <c r="AD15" s="93" t="s">
        <v>11</v>
      </c>
      <c r="AE15" s="93" t="s">
        <v>12</v>
      </c>
      <c r="AF15" s="93" t="s">
        <v>13</v>
      </c>
      <c r="AG15" s="93" t="s">
        <v>4</v>
      </c>
      <c r="AH15" s="93" t="s">
        <v>3</v>
      </c>
      <c r="AI15" s="94" t="s">
        <v>219</v>
      </c>
      <c r="AJ15" s="93" t="s">
        <v>2</v>
      </c>
    </row>
    <row r="16" spans="1:40" x14ac:dyDescent="0.25">
      <c r="A16" s="93"/>
      <c r="B16" s="96"/>
      <c r="C16" s="93"/>
      <c r="D16" s="93"/>
      <c r="E16" s="15" t="s">
        <v>14</v>
      </c>
      <c r="F16" s="15" t="s">
        <v>15</v>
      </c>
      <c r="G16" s="15" t="s">
        <v>16</v>
      </c>
      <c r="H16" s="15" t="s">
        <v>17</v>
      </c>
      <c r="I16" s="15" t="s">
        <v>18</v>
      </c>
      <c r="J16" s="15" t="s">
        <v>19</v>
      </c>
      <c r="K16" s="15" t="s">
        <v>14</v>
      </c>
      <c r="L16" s="15" t="s">
        <v>15</v>
      </c>
      <c r="M16" s="15" t="s">
        <v>16</v>
      </c>
      <c r="N16" s="15" t="s">
        <v>17</v>
      </c>
      <c r="O16" s="15" t="s">
        <v>18</v>
      </c>
      <c r="P16" s="15" t="s">
        <v>20</v>
      </c>
      <c r="Q16" s="15" t="s">
        <v>21</v>
      </c>
      <c r="R16" s="15" t="s">
        <v>22</v>
      </c>
      <c r="S16" s="15" t="s">
        <v>23</v>
      </c>
      <c r="T16" s="15" t="s">
        <v>24</v>
      </c>
      <c r="U16" s="15" t="s">
        <v>25</v>
      </c>
      <c r="V16" s="15" t="s">
        <v>26</v>
      </c>
      <c r="W16" s="15" t="s">
        <v>27</v>
      </c>
      <c r="X16" s="15" t="s">
        <v>28</v>
      </c>
      <c r="Y16" s="15" t="s">
        <v>29</v>
      </c>
      <c r="Z16" s="21" t="s">
        <v>30</v>
      </c>
      <c r="AA16" s="15" t="s">
        <v>31</v>
      </c>
      <c r="AB16" s="15" t="s">
        <v>32</v>
      </c>
      <c r="AC16" s="15" t="s">
        <v>31</v>
      </c>
      <c r="AD16" s="94"/>
      <c r="AE16" s="94"/>
      <c r="AF16" s="93"/>
      <c r="AG16" s="93"/>
      <c r="AH16" s="93"/>
      <c r="AI16" s="97"/>
      <c r="AJ16" s="93"/>
    </row>
    <row r="17" spans="1:36" ht="15.75" x14ac:dyDescent="0.25">
      <c r="A17" s="52">
        <v>1</v>
      </c>
      <c r="B17" s="52" t="s">
        <v>207</v>
      </c>
      <c r="C17" s="53">
        <v>13515106</v>
      </c>
      <c r="D17" s="53" t="s">
        <v>35</v>
      </c>
      <c r="E17" s="17"/>
      <c r="F17" s="17"/>
      <c r="G17" s="17"/>
      <c r="H17" s="17"/>
      <c r="I17" s="17"/>
      <c r="J17" s="17">
        <v>0</v>
      </c>
      <c r="K17" s="17"/>
      <c r="L17" s="17"/>
      <c r="M17" s="17"/>
      <c r="N17" s="17"/>
      <c r="O17" s="17"/>
      <c r="P17" s="17"/>
      <c r="Q17" s="17">
        <v>0</v>
      </c>
      <c r="R17" s="17"/>
      <c r="S17" s="17"/>
      <c r="T17" s="17"/>
      <c r="U17" s="17">
        <v>0</v>
      </c>
      <c r="V17" s="17"/>
      <c r="W17" s="17"/>
      <c r="X17" s="17"/>
      <c r="Y17" s="16">
        <v>0</v>
      </c>
      <c r="Z17" s="26" t="s">
        <v>204</v>
      </c>
      <c r="AA17" s="16">
        <v>0</v>
      </c>
      <c r="AB17" s="10">
        <v>11</v>
      </c>
      <c r="AC17" s="27">
        <f>(AB17/27)*100</f>
        <v>40.74074074074074</v>
      </c>
      <c r="AD17" s="18">
        <f t="shared" ref="AD17:AD48" si="11">$J$12*J17+$Q$12*Q17+$U$12*U17+$Y$12*Y17+$AA$12*AA17+$AC$12*AC17</f>
        <v>1.0185185185185186</v>
      </c>
      <c r="AE17" s="16"/>
      <c r="AF17" s="19" t="s">
        <v>204</v>
      </c>
      <c r="AG17" s="20" t="str">
        <f t="shared" ref="AG17:AG48" si="12">D17</f>
        <v>Juleo Nobel Pratama</v>
      </c>
      <c r="AH17" s="20">
        <f t="shared" ref="AH17:AH48" si="13">C17</f>
        <v>13515106</v>
      </c>
      <c r="AI17" s="52" t="s">
        <v>207</v>
      </c>
      <c r="AJ17" s="10">
        <v>1</v>
      </c>
    </row>
    <row r="18" spans="1:36" ht="15.75" x14ac:dyDescent="0.25">
      <c r="A18" s="52">
        <v>2</v>
      </c>
      <c r="B18" s="52" t="s">
        <v>207</v>
      </c>
      <c r="C18" s="53">
        <v>13516001</v>
      </c>
      <c r="D18" s="53" t="s">
        <v>95</v>
      </c>
      <c r="E18" s="17">
        <v>14.5</v>
      </c>
      <c r="F18" s="17">
        <v>10</v>
      </c>
      <c r="G18" s="17">
        <v>3</v>
      </c>
      <c r="H18" s="17">
        <v>9.5</v>
      </c>
      <c r="I18" s="17">
        <v>0</v>
      </c>
      <c r="J18" s="17">
        <f>SUM(E18:I18)</f>
        <v>37</v>
      </c>
      <c r="K18" s="17">
        <v>30</v>
      </c>
      <c r="L18" s="17">
        <v>0</v>
      </c>
      <c r="M18" s="17">
        <v>0</v>
      </c>
      <c r="N18" s="17">
        <v>9</v>
      </c>
      <c r="O18" s="17">
        <v>3</v>
      </c>
      <c r="P18" s="17">
        <v>2</v>
      </c>
      <c r="Q18" s="17">
        <f>SUM(K18:P18)</f>
        <v>44</v>
      </c>
      <c r="R18" s="17">
        <v>100</v>
      </c>
      <c r="S18" s="17">
        <v>48</v>
      </c>
      <c r="T18" s="17">
        <v>85</v>
      </c>
      <c r="U18" s="54">
        <f>AVERAGE(R18:T18)</f>
        <v>77.666666666666671</v>
      </c>
      <c r="V18" s="17">
        <v>95</v>
      </c>
      <c r="W18" s="17">
        <v>110</v>
      </c>
      <c r="X18" s="17">
        <v>37.5</v>
      </c>
      <c r="Y18" s="24">
        <f>AVERAGE(V18:X18)</f>
        <v>80.833333333333329</v>
      </c>
      <c r="Z18" s="26" t="s">
        <v>38</v>
      </c>
      <c r="AA18" s="26">
        <v>76</v>
      </c>
      <c r="AB18" s="10">
        <v>18</v>
      </c>
      <c r="AC18" s="27">
        <f t="shared" ref="AC18:AC69" si="14">(AB18/27)*100</f>
        <v>66.666666666666657</v>
      </c>
      <c r="AD18" s="18">
        <f t="shared" si="11"/>
        <v>55.720833333333324</v>
      </c>
      <c r="AE18" s="16" t="s">
        <v>38</v>
      </c>
      <c r="AF18" s="19" t="str">
        <f>VLOOKUP(AD18,$AE$2:$AF$8,2)</f>
        <v>C</v>
      </c>
      <c r="AG18" s="20" t="str">
        <f t="shared" si="12"/>
        <v>Muhammad Rizki Fonna</v>
      </c>
      <c r="AH18" s="20">
        <f t="shared" si="13"/>
        <v>13516001</v>
      </c>
      <c r="AI18" s="52" t="s">
        <v>207</v>
      </c>
      <c r="AJ18" s="10">
        <v>2</v>
      </c>
    </row>
    <row r="19" spans="1:36" ht="15.75" x14ac:dyDescent="0.25">
      <c r="A19" s="52">
        <v>3</v>
      </c>
      <c r="B19" s="52" t="s">
        <v>207</v>
      </c>
      <c r="C19" s="53">
        <v>13516055</v>
      </c>
      <c r="D19" s="53" t="s">
        <v>96</v>
      </c>
      <c r="E19" s="17">
        <v>16.5</v>
      </c>
      <c r="F19" s="17">
        <v>13</v>
      </c>
      <c r="G19" s="17">
        <v>0</v>
      </c>
      <c r="H19" s="17">
        <v>9.5</v>
      </c>
      <c r="I19" s="17">
        <v>15</v>
      </c>
      <c r="J19" s="17">
        <f t="shared" ref="J19:J69" si="15">SUM(E19:I19)</f>
        <v>54</v>
      </c>
      <c r="K19" s="17">
        <v>30.5</v>
      </c>
      <c r="L19" s="17">
        <v>0</v>
      </c>
      <c r="M19" s="17">
        <v>0</v>
      </c>
      <c r="N19" s="17">
        <v>12.5</v>
      </c>
      <c r="O19" s="17">
        <v>5</v>
      </c>
      <c r="P19" s="17">
        <v>2</v>
      </c>
      <c r="Q19" s="17">
        <f t="shared" ref="Q19:Q69" si="16">SUM(K19:P19)</f>
        <v>50</v>
      </c>
      <c r="R19" s="17">
        <v>90</v>
      </c>
      <c r="S19" s="17">
        <v>45</v>
      </c>
      <c r="T19" s="17">
        <v>94</v>
      </c>
      <c r="U19" s="54">
        <f t="shared" ref="U19:U69" si="17">AVERAGE(R19:T19)</f>
        <v>76.333333333333329</v>
      </c>
      <c r="V19" s="17">
        <v>90</v>
      </c>
      <c r="W19" s="17">
        <v>95</v>
      </c>
      <c r="X19" s="17">
        <v>61.5</v>
      </c>
      <c r="Y19" s="24">
        <f t="shared" ref="Y19:Y69" si="18">AVERAGE(V19:X19)</f>
        <v>82.166666666666671</v>
      </c>
      <c r="Z19" s="26" t="s">
        <v>204</v>
      </c>
      <c r="AA19" s="26">
        <v>0</v>
      </c>
      <c r="AB19" s="10">
        <v>9</v>
      </c>
      <c r="AC19" s="27">
        <f t="shared" si="14"/>
        <v>33.333333333333329</v>
      </c>
      <c r="AD19" s="18">
        <f t="shared" si="11"/>
        <v>58.154166666666661</v>
      </c>
      <c r="AE19" s="16" t="s">
        <v>197</v>
      </c>
      <c r="AF19" s="19" t="str">
        <f t="shared" ref="AF19:AF82" si="19">VLOOKUP(AD19,$AE$2:$AF$8,2)</f>
        <v>C</v>
      </c>
      <c r="AG19" s="20" t="str">
        <f t="shared" si="12"/>
        <v>Nathaniel Evan Gunawan</v>
      </c>
      <c r="AH19" s="20">
        <f t="shared" si="13"/>
        <v>13516055</v>
      </c>
      <c r="AI19" s="52" t="s">
        <v>207</v>
      </c>
      <c r="AJ19" s="10">
        <v>3</v>
      </c>
    </row>
    <row r="20" spans="1:36" ht="15.75" x14ac:dyDescent="0.25">
      <c r="A20" s="52">
        <v>4</v>
      </c>
      <c r="B20" s="52" t="s">
        <v>207</v>
      </c>
      <c r="C20" s="53">
        <v>13517001</v>
      </c>
      <c r="D20" s="53" t="s">
        <v>97</v>
      </c>
      <c r="E20" s="17">
        <v>16</v>
      </c>
      <c r="F20" s="17">
        <v>16</v>
      </c>
      <c r="G20" s="17">
        <v>9</v>
      </c>
      <c r="H20" s="17">
        <v>8.5</v>
      </c>
      <c r="I20" s="17">
        <v>6.5</v>
      </c>
      <c r="J20" s="17">
        <f t="shared" si="15"/>
        <v>56</v>
      </c>
      <c r="K20" s="17">
        <v>31</v>
      </c>
      <c r="L20" s="17">
        <v>18.5</v>
      </c>
      <c r="M20" s="17">
        <v>2.5</v>
      </c>
      <c r="N20" s="17">
        <v>17.5</v>
      </c>
      <c r="O20" s="17">
        <v>1</v>
      </c>
      <c r="P20" s="17">
        <v>2</v>
      </c>
      <c r="Q20" s="17">
        <f t="shared" si="16"/>
        <v>72.5</v>
      </c>
      <c r="R20" s="17">
        <v>100</v>
      </c>
      <c r="S20" s="17">
        <v>45</v>
      </c>
      <c r="T20" s="17">
        <v>105</v>
      </c>
      <c r="U20" s="54">
        <f t="shared" si="17"/>
        <v>83.333333333333329</v>
      </c>
      <c r="V20" s="17">
        <v>91</v>
      </c>
      <c r="W20" s="17">
        <v>110</v>
      </c>
      <c r="X20" s="17">
        <v>99</v>
      </c>
      <c r="Y20" s="24">
        <f t="shared" si="18"/>
        <v>100</v>
      </c>
      <c r="Z20" s="26" t="s">
        <v>41</v>
      </c>
      <c r="AA20" s="26">
        <v>81</v>
      </c>
      <c r="AB20" s="10">
        <v>27</v>
      </c>
      <c r="AC20" s="27">
        <f t="shared" si="14"/>
        <v>100</v>
      </c>
      <c r="AD20" s="18">
        <f t="shared" si="11"/>
        <v>75.933333333333323</v>
      </c>
      <c r="AE20" s="16" t="s">
        <v>40</v>
      </c>
      <c r="AF20" s="19" t="str">
        <f t="shared" si="19"/>
        <v>B</v>
      </c>
      <c r="AG20" s="20" t="str">
        <f t="shared" si="12"/>
        <v>Farhan Ramadhan Syah Khair</v>
      </c>
      <c r="AH20" s="20">
        <f t="shared" si="13"/>
        <v>13517001</v>
      </c>
      <c r="AI20" s="52" t="s">
        <v>207</v>
      </c>
      <c r="AJ20" s="10">
        <v>4</v>
      </c>
    </row>
    <row r="21" spans="1:36" ht="15.75" x14ac:dyDescent="0.25">
      <c r="A21" s="52">
        <v>5</v>
      </c>
      <c r="B21" s="52" t="s">
        <v>207</v>
      </c>
      <c r="C21" s="53">
        <v>13517004</v>
      </c>
      <c r="D21" s="53" t="s">
        <v>98</v>
      </c>
      <c r="E21" s="17">
        <v>33</v>
      </c>
      <c r="F21" s="17">
        <v>16</v>
      </c>
      <c r="G21" s="17">
        <v>16</v>
      </c>
      <c r="H21" s="17">
        <v>8.5</v>
      </c>
      <c r="I21" s="17">
        <v>20</v>
      </c>
      <c r="J21" s="17">
        <f t="shared" si="15"/>
        <v>93.5</v>
      </c>
      <c r="K21" s="17">
        <v>34</v>
      </c>
      <c r="L21" s="17">
        <v>19.5</v>
      </c>
      <c r="M21" s="17">
        <v>11.5</v>
      </c>
      <c r="N21" s="17">
        <v>20</v>
      </c>
      <c r="O21" s="17">
        <v>6</v>
      </c>
      <c r="P21" s="17">
        <v>2</v>
      </c>
      <c r="Q21" s="17">
        <f t="shared" si="16"/>
        <v>93</v>
      </c>
      <c r="R21" s="17">
        <v>100</v>
      </c>
      <c r="S21" s="17">
        <v>100</v>
      </c>
      <c r="T21" s="17">
        <v>105</v>
      </c>
      <c r="U21" s="54">
        <f t="shared" si="17"/>
        <v>101.66666666666667</v>
      </c>
      <c r="V21" s="17">
        <v>108</v>
      </c>
      <c r="W21" s="17">
        <v>103</v>
      </c>
      <c r="X21" s="17">
        <v>114</v>
      </c>
      <c r="Y21" s="24">
        <f t="shared" si="18"/>
        <v>108.33333333333333</v>
      </c>
      <c r="Z21" s="26" t="s">
        <v>41</v>
      </c>
      <c r="AA21" s="26">
        <v>81</v>
      </c>
      <c r="AB21" s="10">
        <v>23</v>
      </c>
      <c r="AC21" s="27">
        <f t="shared" si="14"/>
        <v>85.18518518518519</v>
      </c>
      <c r="AD21" s="18">
        <f t="shared" si="11"/>
        <v>96.671296296296305</v>
      </c>
      <c r="AE21" s="16" t="s">
        <v>38</v>
      </c>
      <c r="AF21" s="19" t="str">
        <f t="shared" si="19"/>
        <v>A</v>
      </c>
      <c r="AG21" s="20" t="str">
        <f t="shared" si="12"/>
        <v>Bimo Adityarahman Wiraputra</v>
      </c>
      <c r="AH21" s="20">
        <f t="shared" si="13"/>
        <v>13517004</v>
      </c>
      <c r="AI21" s="52" t="s">
        <v>207</v>
      </c>
      <c r="AJ21" s="10">
        <v>5</v>
      </c>
    </row>
    <row r="22" spans="1:36" ht="15.75" x14ac:dyDescent="0.25">
      <c r="A22" s="52">
        <v>6</v>
      </c>
      <c r="B22" s="52" t="s">
        <v>207</v>
      </c>
      <c r="C22" s="53">
        <v>13517007</v>
      </c>
      <c r="D22" s="53" t="s">
        <v>99</v>
      </c>
      <c r="E22" s="17">
        <v>24</v>
      </c>
      <c r="F22" s="17">
        <v>12</v>
      </c>
      <c r="G22" s="17">
        <v>9</v>
      </c>
      <c r="H22" s="17">
        <v>9</v>
      </c>
      <c r="I22" s="17">
        <v>17</v>
      </c>
      <c r="J22" s="17">
        <f t="shared" si="15"/>
        <v>71</v>
      </c>
      <c r="K22" s="17">
        <v>35</v>
      </c>
      <c r="L22" s="17">
        <v>7</v>
      </c>
      <c r="M22" s="17">
        <v>2</v>
      </c>
      <c r="N22" s="17">
        <v>9.5</v>
      </c>
      <c r="O22" s="17">
        <v>3</v>
      </c>
      <c r="P22" s="17">
        <v>2</v>
      </c>
      <c r="Q22" s="17">
        <f t="shared" si="16"/>
        <v>58.5</v>
      </c>
      <c r="R22" s="17">
        <v>100</v>
      </c>
      <c r="S22" s="17">
        <v>85</v>
      </c>
      <c r="T22" s="17">
        <v>103</v>
      </c>
      <c r="U22" s="54">
        <f t="shared" si="17"/>
        <v>96</v>
      </c>
      <c r="V22" s="17">
        <v>105</v>
      </c>
      <c r="W22" s="17">
        <v>94</v>
      </c>
      <c r="X22" s="17">
        <v>75.55</v>
      </c>
      <c r="Y22" s="24">
        <f t="shared" si="18"/>
        <v>91.516666666666666</v>
      </c>
      <c r="Z22" s="26" t="s">
        <v>41</v>
      </c>
      <c r="AA22" s="26">
        <v>81</v>
      </c>
      <c r="AB22" s="10">
        <v>26</v>
      </c>
      <c r="AC22" s="27">
        <f t="shared" si="14"/>
        <v>96.296296296296291</v>
      </c>
      <c r="AD22" s="18">
        <f t="shared" si="11"/>
        <v>75.498657407407407</v>
      </c>
      <c r="AE22" s="16" t="s">
        <v>39</v>
      </c>
      <c r="AF22" s="19" t="str">
        <f t="shared" si="19"/>
        <v>B</v>
      </c>
      <c r="AG22" s="20" t="str">
        <f t="shared" si="12"/>
        <v>Mohammad Ridwan Hady Arifin</v>
      </c>
      <c r="AH22" s="20">
        <f t="shared" si="13"/>
        <v>13517007</v>
      </c>
      <c r="AI22" s="52" t="s">
        <v>207</v>
      </c>
      <c r="AJ22" s="10">
        <v>6</v>
      </c>
    </row>
    <row r="23" spans="1:36" ht="15.75" x14ac:dyDescent="0.25">
      <c r="A23" s="52">
        <v>7</v>
      </c>
      <c r="B23" s="52" t="s">
        <v>207</v>
      </c>
      <c r="C23" s="53">
        <v>13517010</v>
      </c>
      <c r="D23" s="53" t="s">
        <v>100</v>
      </c>
      <c r="E23" s="17">
        <v>19</v>
      </c>
      <c r="F23" s="17">
        <v>17</v>
      </c>
      <c r="G23" s="17">
        <v>8</v>
      </c>
      <c r="H23" s="17">
        <v>2.5</v>
      </c>
      <c r="I23" s="17">
        <v>5.5</v>
      </c>
      <c r="J23" s="17">
        <f t="shared" si="15"/>
        <v>52</v>
      </c>
      <c r="K23" s="17">
        <v>33</v>
      </c>
      <c r="L23" s="17">
        <v>12.5</v>
      </c>
      <c r="M23" s="17">
        <v>11.5</v>
      </c>
      <c r="N23" s="17">
        <v>12.5</v>
      </c>
      <c r="O23" s="17">
        <v>4</v>
      </c>
      <c r="P23" s="17">
        <v>2</v>
      </c>
      <c r="Q23" s="17">
        <f t="shared" si="16"/>
        <v>75.5</v>
      </c>
      <c r="R23" s="17">
        <v>100</v>
      </c>
      <c r="S23" s="17">
        <v>75</v>
      </c>
      <c r="T23" s="17">
        <v>87</v>
      </c>
      <c r="U23" s="54">
        <f t="shared" si="17"/>
        <v>87.333333333333329</v>
      </c>
      <c r="V23" s="17">
        <v>72</v>
      </c>
      <c r="W23" s="17">
        <v>108</v>
      </c>
      <c r="X23" s="17">
        <v>102.5</v>
      </c>
      <c r="Y23" s="24">
        <f t="shared" si="18"/>
        <v>94.166666666666671</v>
      </c>
      <c r="Z23" s="26" t="s">
        <v>39</v>
      </c>
      <c r="AA23" s="26">
        <v>71</v>
      </c>
      <c r="AB23" s="10">
        <v>24</v>
      </c>
      <c r="AC23" s="27">
        <f t="shared" si="14"/>
        <v>88.888888888888886</v>
      </c>
      <c r="AD23" s="18">
        <f t="shared" si="11"/>
        <v>73.94305555555556</v>
      </c>
      <c r="AE23" s="16" t="s">
        <v>40</v>
      </c>
      <c r="AF23" s="19" t="str">
        <f t="shared" si="19"/>
        <v>B</v>
      </c>
      <c r="AG23" s="20" t="str">
        <f t="shared" si="12"/>
        <v>Avisenna Abimanyu</v>
      </c>
      <c r="AH23" s="20">
        <f t="shared" si="13"/>
        <v>13517010</v>
      </c>
      <c r="AI23" s="52" t="s">
        <v>207</v>
      </c>
      <c r="AJ23" s="10">
        <v>7</v>
      </c>
    </row>
    <row r="24" spans="1:36" ht="15.75" x14ac:dyDescent="0.25">
      <c r="A24" s="52">
        <v>8</v>
      </c>
      <c r="B24" s="52" t="s">
        <v>207</v>
      </c>
      <c r="C24" s="53">
        <v>13517013</v>
      </c>
      <c r="D24" s="53" t="s">
        <v>101</v>
      </c>
      <c r="E24" s="17">
        <v>21</v>
      </c>
      <c r="F24" s="17">
        <v>19</v>
      </c>
      <c r="G24" s="17">
        <v>9</v>
      </c>
      <c r="H24" s="17">
        <v>4.5</v>
      </c>
      <c r="I24" s="17">
        <v>19.5</v>
      </c>
      <c r="J24" s="17">
        <f t="shared" si="15"/>
        <v>73</v>
      </c>
      <c r="K24" s="17">
        <v>35</v>
      </c>
      <c r="L24" s="17">
        <v>6.5</v>
      </c>
      <c r="M24" s="17">
        <v>4</v>
      </c>
      <c r="N24" s="17">
        <v>15</v>
      </c>
      <c r="O24" s="17">
        <v>4</v>
      </c>
      <c r="P24" s="17">
        <v>2</v>
      </c>
      <c r="Q24" s="17">
        <f t="shared" si="16"/>
        <v>66.5</v>
      </c>
      <c r="R24" s="17">
        <v>100</v>
      </c>
      <c r="S24" s="17">
        <v>95</v>
      </c>
      <c r="T24" s="17">
        <v>87</v>
      </c>
      <c r="U24" s="54">
        <f t="shared" si="17"/>
        <v>94</v>
      </c>
      <c r="V24" s="17">
        <v>101</v>
      </c>
      <c r="W24" s="17">
        <v>104</v>
      </c>
      <c r="X24" s="17">
        <v>101</v>
      </c>
      <c r="Y24" s="24">
        <f t="shared" si="18"/>
        <v>102</v>
      </c>
      <c r="Z24" s="26" t="s">
        <v>41</v>
      </c>
      <c r="AA24" s="26">
        <v>81</v>
      </c>
      <c r="AB24" s="10">
        <v>26</v>
      </c>
      <c r="AC24" s="27">
        <f t="shared" si="14"/>
        <v>96.296296296296291</v>
      </c>
      <c r="AD24" s="18">
        <f t="shared" si="11"/>
        <v>80.657407407407391</v>
      </c>
      <c r="AE24" s="16" t="s">
        <v>38</v>
      </c>
      <c r="AF24" s="19" t="str">
        <f t="shared" si="19"/>
        <v>A</v>
      </c>
      <c r="AG24" s="20" t="str">
        <f t="shared" si="12"/>
        <v>Aditya Putra Santosa</v>
      </c>
      <c r="AH24" s="20">
        <f t="shared" si="13"/>
        <v>13517013</v>
      </c>
      <c r="AI24" s="52" t="s">
        <v>207</v>
      </c>
      <c r="AJ24" s="10">
        <v>8</v>
      </c>
    </row>
    <row r="25" spans="1:36" ht="15.75" x14ac:dyDescent="0.25">
      <c r="A25" s="52">
        <v>9</v>
      </c>
      <c r="B25" s="52" t="s">
        <v>207</v>
      </c>
      <c r="C25" s="53">
        <v>13517016</v>
      </c>
      <c r="D25" s="53" t="s">
        <v>102</v>
      </c>
      <c r="E25" s="17">
        <v>12.5</v>
      </c>
      <c r="F25" s="17">
        <v>13</v>
      </c>
      <c r="G25" s="17">
        <v>0</v>
      </c>
      <c r="H25" s="17">
        <v>9.5</v>
      </c>
      <c r="I25" s="17">
        <v>4</v>
      </c>
      <c r="J25" s="17">
        <f t="shared" si="15"/>
        <v>39</v>
      </c>
      <c r="K25" s="17">
        <v>27</v>
      </c>
      <c r="L25" s="17">
        <v>4.5</v>
      </c>
      <c r="M25" s="17">
        <v>8.5</v>
      </c>
      <c r="N25" s="17">
        <v>13.5</v>
      </c>
      <c r="O25" s="17">
        <v>4</v>
      </c>
      <c r="P25" s="17">
        <v>2</v>
      </c>
      <c r="Q25" s="17">
        <f t="shared" si="16"/>
        <v>59.5</v>
      </c>
      <c r="R25" s="17">
        <v>100</v>
      </c>
      <c r="S25" s="17">
        <v>85</v>
      </c>
      <c r="T25" s="17">
        <v>105</v>
      </c>
      <c r="U25" s="54">
        <f t="shared" si="17"/>
        <v>96.666666666666671</v>
      </c>
      <c r="V25" s="17">
        <v>99</v>
      </c>
      <c r="W25" s="17">
        <v>100</v>
      </c>
      <c r="X25" s="17">
        <v>110</v>
      </c>
      <c r="Y25" s="24">
        <f t="shared" si="18"/>
        <v>103</v>
      </c>
      <c r="Z25" s="26" t="s">
        <v>38</v>
      </c>
      <c r="AA25" s="26">
        <v>76</v>
      </c>
      <c r="AB25" s="10">
        <v>23</v>
      </c>
      <c r="AC25" s="27">
        <f t="shared" si="14"/>
        <v>85.18518518518519</v>
      </c>
      <c r="AD25" s="18">
        <f t="shared" si="11"/>
        <v>68.321296296296296</v>
      </c>
      <c r="AE25" s="16" t="s">
        <v>40</v>
      </c>
      <c r="AF25" s="19" t="str">
        <f t="shared" si="19"/>
        <v>BC</v>
      </c>
      <c r="AG25" s="20" t="str">
        <f t="shared" si="12"/>
        <v>Raihan Luthfi Haryawan</v>
      </c>
      <c r="AH25" s="20">
        <f t="shared" si="13"/>
        <v>13517016</v>
      </c>
      <c r="AI25" s="52" t="s">
        <v>207</v>
      </c>
      <c r="AJ25" s="10">
        <v>9</v>
      </c>
    </row>
    <row r="26" spans="1:36" ht="15.75" x14ac:dyDescent="0.25">
      <c r="A26" s="52">
        <v>10</v>
      </c>
      <c r="B26" s="52" t="s">
        <v>207</v>
      </c>
      <c r="C26" s="53">
        <v>13517019</v>
      </c>
      <c r="D26" s="53" t="s">
        <v>103</v>
      </c>
      <c r="E26" s="17">
        <v>15.5</v>
      </c>
      <c r="F26" s="17">
        <v>15</v>
      </c>
      <c r="G26" s="17">
        <v>9</v>
      </c>
      <c r="H26" s="17">
        <v>9.5</v>
      </c>
      <c r="I26" s="17">
        <v>17.5</v>
      </c>
      <c r="J26" s="17">
        <f t="shared" si="15"/>
        <v>66.5</v>
      </c>
      <c r="K26" s="17">
        <v>35</v>
      </c>
      <c r="L26" s="17">
        <v>16</v>
      </c>
      <c r="M26" s="17">
        <v>12.5</v>
      </c>
      <c r="N26" s="17">
        <v>14.5</v>
      </c>
      <c r="O26" s="17">
        <v>7</v>
      </c>
      <c r="P26" s="17">
        <v>2</v>
      </c>
      <c r="Q26" s="17">
        <f t="shared" si="16"/>
        <v>87</v>
      </c>
      <c r="R26" s="17">
        <v>100</v>
      </c>
      <c r="S26" s="17">
        <v>100</v>
      </c>
      <c r="T26" s="17">
        <v>103</v>
      </c>
      <c r="U26" s="54">
        <f t="shared" si="17"/>
        <v>101</v>
      </c>
      <c r="V26" s="17">
        <v>106</v>
      </c>
      <c r="W26" s="17">
        <v>105</v>
      </c>
      <c r="X26" s="17">
        <v>97.5</v>
      </c>
      <c r="Y26" s="24">
        <f t="shared" si="18"/>
        <v>102.83333333333333</v>
      </c>
      <c r="Z26" s="26" t="s">
        <v>41</v>
      </c>
      <c r="AA26" s="26">
        <v>81</v>
      </c>
      <c r="AB26" s="10">
        <v>26</v>
      </c>
      <c r="AC26" s="27">
        <f t="shared" si="14"/>
        <v>96.296296296296291</v>
      </c>
      <c r="AD26" s="18">
        <f t="shared" si="11"/>
        <v>85.744907407407396</v>
      </c>
      <c r="AE26" s="16" t="s">
        <v>39</v>
      </c>
      <c r="AF26" s="19" t="str">
        <f t="shared" si="19"/>
        <v>A</v>
      </c>
      <c r="AG26" s="20" t="str">
        <f t="shared" si="12"/>
        <v>Lydia Astrella Wiguna</v>
      </c>
      <c r="AH26" s="20">
        <f t="shared" si="13"/>
        <v>13517019</v>
      </c>
      <c r="AI26" s="52" t="s">
        <v>207</v>
      </c>
      <c r="AJ26" s="10">
        <v>10</v>
      </c>
    </row>
    <row r="27" spans="1:36" ht="15.75" x14ac:dyDescent="0.25">
      <c r="A27" s="52">
        <v>11</v>
      </c>
      <c r="B27" s="52" t="s">
        <v>207</v>
      </c>
      <c r="C27" s="53">
        <v>13517022</v>
      </c>
      <c r="D27" s="53" t="s">
        <v>104</v>
      </c>
      <c r="E27" s="17">
        <v>14.5</v>
      </c>
      <c r="F27" s="17">
        <v>14</v>
      </c>
      <c r="G27" s="17">
        <v>9</v>
      </c>
      <c r="H27" s="17">
        <v>7</v>
      </c>
      <c r="I27" s="17">
        <v>3.5</v>
      </c>
      <c r="J27" s="17">
        <f t="shared" si="15"/>
        <v>48</v>
      </c>
      <c r="K27" s="17">
        <v>32</v>
      </c>
      <c r="L27" s="17">
        <v>8</v>
      </c>
      <c r="M27" s="17">
        <v>11.5</v>
      </c>
      <c r="N27" s="17">
        <v>14</v>
      </c>
      <c r="O27" s="17">
        <v>3</v>
      </c>
      <c r="P27" s="17">
        <v>2</v>
      </c>
      <c r="Q27" s="17">
        <f t="shared" si="16"/>
        <v>70.5</v>
      </c>
      <c r="R27" s="17">
        <v>100</v>
      </c>
      <c r="S27" s="17">
        <v>80</v>
      </c>
      <c r="T27" s="17">
        <v>105</v>
      </c>
      <c r="U27" s="54">
        <f t="shared" si="17"/>
        <v>95</v>
      </c>
      <c r="V27" s="17">
        <v>95</v>
      </c>
      <c r="W27" s="17">
        <v>110</v>
      </c>
      <c r="X27" s="17">
        <v>111.5</v>
      </c>
      <c r="Y27" s="24">
        <f t="shared" si="18"/>
        <v>105.5</v>
      </c>
      <c r="Z27" s="26" t="s">
        <v>40</v>
      </c>
      <c r="AA27" s="26">
        <v>66</v>
      </c>
      <c r="AB27" s="10">
        <v>25</v>
      </c>
      <c r="AC27" s="27">
        <f t="shared" si="14"/>
        <v>92.592592592592595</v>
      </c>
      <c r="AD27" s="18">
        <f t="shared" si="11"/>
        <v>74.402314814814801</v>
      </c>
      <c r="AE27" s="16" t="s">
        <v>197</v>
      </c>
      <c r="AF27" s="19" t="str">
        <f t="shared" si="19"/>
        <v>B</v>
      </c>
      <c r="AG27" s="20" t="str">
        <f t="shared" si="12"/>
        <v>Arnold Pangihutan Sianturi</v>
      </c>
      <c r="AH27" s="20">
        <f t="shared" si="13"/>
        <v>13517022</v>
      </c>
      <c r="AI27" s="52" t="s">
        <v>207</v>
      </c>
      <c r="AJ27" s="10">
        <v>11</v>
      </c>
    </row>
    <row r="28" spans="1:36" ht="15.75" x14ac:dyDescent="0.25">
      <c r="A28" s="52">
        <v>12</v>
      </c>
      <c r="B28" s="52" t="s">
        <v>207</v>
      </c>
      <c r="C28" s="53">
        <v>13517025</v>
      </c>
      <c r="D28" s="53" t="s">
        <v>105</v>
      </c>
      <c r="E28" s="17">
        <v>18.5</v>
      </c>
      <c r="F28" s="17">
        <v>11</v>
      </c>
      <c r="G28" s="17">
        <v>3</v>
      </c>
      <c r="H28" s="17">
        <v>4</v>
      </c>
      <c r="I28" s="17">
        <v>12.5</v>
      </c>
      <c r="J28" s="17">
        <f t="shared" si="15"/>
        <v>49</v>
      </c>
      <c r="K28" s="17">
        <v>26.5</v>
      </c>
      <c r="L28" s="17">
        <v>6.5</v>
      </c>
      <c r="M28" s="17">
        <v>11.5</v>
      </c>
      <c r="N28" s="17">
        <v>8</v>
      </c>
      <c r="O28" s="17">
        <v>4</v>
      </c>
      <c r="P28" s="17">
        <v>2</v>
      </c>
      <c r="Q28" s="17">
        <f t="shared" si="16"/>
        <v>58.5</v>
      </c>
      <c r="R28" s="17">
        <v>95</v>
      </c>
      <c r="S28" s="17">
        <v>95</v>
      </c>
      <c r="T28" s="17">
        <v>85</v>
      </c>
      <c r="U28" s="54">
        <f t="shared" si="17"/>
        <v>91.666666666666671</v>
      </c>
      <c r="V28" s="17">
        <v>106</v>
      </c>
      <c r="W28" s="17">
        <v>92</v>
      </c>
      <c r="X28" s="17">
        <v>96</v>
      </c>
      <c r="Y28" s="24">
        <f t="shared" si="18"/>
        <v>98</v>
      </c>
      <c r="Z28" s="26" t="s">
        <v>41</v>
      </c>
      <c r="AA28" s="26">
        <v>81</v>
      </c>
      <c r="AB28" s="10">
        <v>27</v>
      </c>
      <c r="AC28" s="27">
        <f t="shared" si="14"/>
        <v>100</v>
      </c>
      <c r="AD28" s="18">
        <f t="shared" si="11"/>
        <v>70.016666666666666</v>
      </c>
      <c r="AE28" s="16" t="s">
        <v>39</v>
      </c>
      <c r="AF28" s="19" t="str">
        <f t="shared" si="19"/>
        <v>B</v>
      </c>
      <c r="AG28" s="20" t="str">
        <f t="shared" si="12"/>
        <v>Ricky Yuliawan</v>
      </c>
      <c r="AH28" s="20">
        <f t="shared" si="13"/>
        <v>13517025</v>
      </c>
      <c r="AI28" s="52" t="s">
        <v>207</v>
      </c>
      <c r="AJ28" s="10">
        <v>12</v>
      </c>
    </row>
    <row r="29" spans="1:36" ht="15.75" x14ac:dyDescent="0.25">
      <c r="A29" s="52">
        <v>13</v>
      </c>
      <c r="B29" s="52" t="s">
        <v>207</v>
      </c>
      <c r="C29" s="53">
        <v>13517028</v>
      </c>
      <c r="D29" s="53" t="s">
        <v>106</v>
      </c>
      <c r="E29" s="17">
        <v>21</v>
      </c>
      <c r="F29" s="17">
        <v>10</v>
      </c>
      <c r="G29" s="17">
        <v>9</v>
      </c>
      <c r="H29" s="17">
        <v>9.5</v>
      </c>
      <c r="I29" s="17">
        <v>11.5</v>
      </c>
      <c r="J29" s="17">
        <f t="shared" si="15"/>
        <v>61</v>
      </c>
      <c r="K29" s="17">
        <v>16.5</v>
      </c>
      <c r="L29" s="17">
        <v>10</v>
      </c>
      <c r="M29" s="17">
        <v>9.5</v>
      </c>
      <c r="N29" s="17">
        <v>18</v>
      </c>
      <c r="O29" s="17">
        <v>1</v>
      </c>
      <c r="P29" s="17">
        <v>2</v>
      </c>
      <c r="Q29" s="17">
        <f t="shared" si="16"/>
        <v>57</v>
      </c>
      <c r="R29" s="17">
        <v>100</v>
      </c>
      <c r="S29" s="17">
        <v>75</v>
      </c>
      <c r="T29" s="17">
        <v>105</v>
      </c>
      <c r="U29" s="54">
        <f t="shared" si="17"/>
        <v>93.333333333333329</v>
      </c>
      <c r="V29" s="17">
        <v>74.5</v>
      </c>
      <c r="W29" s="17">
        <v>100</v>
      </c>
      <c r="X29" s="17">
        <v>102</v>
      </c>
      <c r="Y29" s="24">
        <f t="shared" si="18"/>
        <v>92.166666666666671</v>
      </c>
      <c r="Z29" s="26" t="s">
        <v>38</v>
      </c>
      <c r="AA29" s="26">
        <v>76</v>
      </c>
      <c r="AB29" s="10">
        <v>23</v>
      </c>
      <c r="AC29" s="27">
        <f t="shared" si="14"/>
        <v>85.18518518518519</v>
      </c>
      <c r="AD29" s="18">
        <f t="shared" si="11"/>
        <v>71.400462962962962</v>
      </c>
      <c r="AE29" s="16" t="s">
        <v>39</v>
      </c>
      <c r="AF29" s="19" t="str">
        <f t="shared" si="19"/>
        <v>B</v>
      </c>
      <c r="AG29" s="20" t="str">
        <f t="shared" si="12"/>
        <v>Muhammad Akmal</v>
      </c>
      <c r="AH29" s="20">
        <f t="shared" si="13"/>
        <v>13517028</v>
      </c>
      <c r="AI29" s="52" t="s">
        <v>207</v>
      </c>
      <c r="AJ29" s="10">
        <v>13</v>
      </c>
    </row>
    <row r="30" spans="1:36" ht="15.75" x14ac:dyDescent="0.25">
      <c r="A30" s="52">
        <v>14</v>
      </c>
      <c r="B30" s="52" t="s">
        <v>207</v>
      </c>
      <c r="C30" s="53">
        <v>13517031</v>
      </c>
      <c r="D30" s="53" t="s">
        <v>107</v>
      </c>
      <c r="E30" s="17">
        <v>18.5</v>
      </c>
      <c r="F30" s="17">
        <v>9</v>
      </c>
      <c r="G30" s="17">
        <v>14</v>
      </c>
      <c r="H30" s="17">
        <v>10</v>
      </c>
      <c r="I30" s="17">
        <v>14</v>
      </c>
      <c r="J30" s="17">
        <f t="shared" si="15"/>
        <v>65.5</v>
      </c>
      <c r="K30" s="17">
        <v>33</v>
      </c>
      <c r="L30" s="17">
        <v>13.5</v>
      </c>
      <c r="M30" s="17">
        <v>11</v>
      </c>
      <c r="N30" s="17">
        <v>16</v>
      </c>
      <c r="O30" s="17">
        <v>3</v>
      </c>
      <c r="P30" s="17">
        <v>2</v>
      </c>
      <c r="Q30" s="17">
        <f t="shared" si="16"/>
        <v>78.5</v>
      </c>
      <c r="R30" s="17">
        <v>100</v>
      </c>
      <c r="S30" s="17">
        <v>100</v>
      </c>
      <c r="T30" s="17">
        <v>105</v>
      </c>
      <c r="U30" s="54">
        <f t="shared" si="17"/>
        <v>101.66666666666667</v>
      </c>
      <c r="V30" s="17">
        <v>104</v>
      </c>
      <c r="W30" s="17">
        <v>105</v>
      </c>
      <c r="X30" s="17">
        <v>103.25</v>
      </c>
      <c r="Y30" s="24">
        <f t="shared" si="18"/>
        <v>104.08333333333333</v>
      </c>
      <c r="Z30" s="26" t="s">
        <v>38</v>
      </c>
      <c r="AA30" s="26">
        <v>76</v>
      </c>
      <c r="AB30" s="10">
        <v>26</v>
      </c>
      <c r="AC30" s="27">
        <f t="shared" si="14"/>
        <v>96.296296296296291</v>
      </c>
      <c r="AD30" s="18">
        <f t="shared" si="11"/>
        <v>82.992824074074079</v>
      </c>
      <c r="AE30" s="16" t="s">
        <v>39</v>
      </c>
      <c r="AF30" s="19" t="str">
        <f t="shared" si="19"/>
        <v>A</v>
      </c>
      <c r="AG30" s="20" t="str">
        <f t="shared" si="12"/>
        <v>Karina Iswara</v>
      </c>
      <c r="AH30" s="20">
        <f t="shared" si="13"/>
        <v>13517031</v>
      </c>
      <c r="AI30" s="52" t="s">
        <v>207</v>
      </c>
      <c r="AJ30" s="10">
        <v>14</v>
      </c>
    </row>
    <row r="31" spans="1:36" ht="15.75" x14ac:dyDescent="0.25">
      <c r="A31" s="52">
        <v>15</v>
      </c>
      <c r="B31" s="52" t="s">
        <v>207</v>
      </c>
      <c r="C31" s="53">
        <v>13517034</v>
      </c>
      <c r="D31" s="53" t="s">
        <v>108</v>
      </c>
      <c r="E31" s="17">
        <v>15</v>
      </c>
      <c r="F31" s="17">
        <v>10</v>
      </c>
      <c r="G31" s="17">
        <v>0</v>
      </c>
      <c r="H31" s="17">
        <v>7</v>
      </c>
      <c r="I31" s="17">
        <v>4.5</v>
      </c>
      <c r="J31" s="17">
        <f t="shared" si="15"/>
        <v>36.5</v>
      </c>
      <c r="K31" s="17">
        <v>32.5</v>
      </c>
      <c r="L31" s="17">
        <v>2</v>
      </c>
      <c r="M31" s="17">
        <v>6.5</v>
      </c>
      <c r="N31" s="17">
        <v>17</v>
      </c>
      <c r="O31" s="17">
        <v>6</v>
      </c>
      <c r="P31" s="17">
        <v>2</v>
      </c>
      <c r="Q31" s="17">
        <f t="shared" si="16"/>
        <v>66</v>
      </c>
      <c r="R31" s="17">
        <v>100</v>
      </c>
      <c r="S31" s="17">
        <v>100</v>
      </c>
      <c r="T31" s="17">
        <v>101</v>
      </c>
      <c r="U31" s="54">
        <f t="shared" si="17"/>
        <v>100.33333333333333</v>
      </c>
      <c r="V31" s="17">
        <v>105</v>
      </c>
      <c r="W31" s="17">
        <v>81</v>
      </c>
      <c r="X31" s="17">
        <v>77</v>
      </c>
      <c r="Y31" s="24">
        <f t="shared" si="18"/>
        <v>87.666666666666671</v>
      </c>
      <c r="Z31" s="26" t="s">
        <v>204</v>
      </c>
      <c r="AA31" s="26">
        <v>0</v>
      </c>
      <c r="AB31" s="10">
        <v>20</v>
      </c>
      <c r="AC31" s="27">
        <f t="shared" si="14"/>
        <v>74.074074074074076</v>
      </c>
      <c r="AD31" s="18">
        <f t="shared" si="11"/>
        <v>62.360185185185188</v>
      </c>
      <c r="AE31" s="16" t="s">
        <v>40</v>
      </c>
      <c r="AF31" s="19" t="str">
        <f t="shared" si="19"/>
        <v>C</v>
      </c>
      <c r="AG31" s="20" t="str">
        <f t="shared" si="12"/>
        <v>Muhammad Fariz Luthfan Wakan</v>
      </c>
      <c r="AH31" s="20">
        <f t="shared" si="13"/>
        <v>13517034</v>
      </c>
      <c r="AI31" s="52" t="s">
        <v>207</v>
      </c>
      <c r="AJ31" s="10">
        <v>15</v>
      </c>
    </row>
    <row r="32" spans="1:36" ht="15.75" x14ac:dyDescent="0.25">
      <c r="A32" s="52">
        <v>16</v>
      </c>
      <c r="B32" s="52" t="s">
        <v>207</v>
      </c>
      <c r="C32" s="53">
        <v>13517037</v>
      </c>
      <c r="D32" s="53" t="s">
        <v>109</v>
      </c>
      <c r="E32" s="17">
        <v>14.5</v>
      </c>
      <c r="F32" s="17">
        <v>12</v>
      </c>
      <c r="G32" s="17">
        <v>11</v>
      </c>
      <c r="H32" s="17">
        <v>11.5</v>
      </c>
      <c r="I32" s="17">
        <v>18</v>
      </c>
      <c r="J32" s="17">
        <f t="shared" si="15"/>
        <v>67</v>
      </c>
      <c r="K32" s="17">
        <v>29</v>
      </c>
      <c r="L32" s="17">
        <v>15.5</v>
      </c>
      <c r="M32" s="17">
        <v>12</v>
      </c>
      <c r="N32" s="17">
        <v>9</v>
      </c>
      <c r="O32" s="17">
        <v>3</v>
      </c>
      <c r="P32" s="17">
        <v>2</v>
      </c>
      <c r="Q32" s="17">
        <f t="shared" si="16"/>
        <v>70.5</v>
      </c>
      <c r="R32" s="17">
        <v>100</v>
      </c>
      <c r="S32" s="17">
        <v>0</v>
      </c>
      <c r="T32" s="17">
        <v>105</v>
      </c>
      <c r="U32" s="54">
        <f t="shared" si="17"/>
        <v>68.333333333333329</v>
      </c>
      <c r="V32" s="17">
        <v>108</v>
      </c>
      <c r="W32" s="17">
        <v>107</v>
      </c>
      <c r="X32" s="17">
        <v>106</v>
      </c>
      <c r="Y32" s="24">
        <f t="shared" si="18"/>
        <v>107</v>
      </c>
      <c r="Z32" s="26" t="s">
        <v>38</v>
      </c>
      <c r="AA32" s="26">
        <v>76</v>
      </c>
      <c r="AB32" s="10">
        <v>24</v>
      </c>
      <c r="AC32" s="27">
        <f t="shared" si="14"/>
        <v>88.888888888888886</v>
      </c>
      <c r="AD32" s="18">
        <f t="shared" si="11"/>
        <v>78.180555555555557</v>
      </c>
      <c r="AE32" s="16" t="s">
        <v>197</v>
      </c>
      <c r="AF32" s="19" t="str">
        <f t="shared" si="19"/>
        <v>AB</v>
      </c>
      <c r="AG32" s="20" t="str">
        <f t="shared" si="12"/>
        <v>Desya Anugrah Setya Putri</v>
      </c>
      <c r="AH32" s="20">
        <f t="shared" si="13"/>
        <v>13517037</v>
      </c>
      <c r="AI32" s="52" t="s">
        <v>207</v>
      </c>
      <c r="AJ32" s="10">
        <v>16</v>
      </c>
    </row>
    <row r="33" spans="1:36" ht="15.75" x14ac:dyDescent="0.25">
      <c r="A33" s="52">
        <v>17</v>
      </c>
      <c r="B33" s="52" t="s">
        <v>207</v>
      </c>
      <c r="C33" s="53">
        <v>13517040</v>
      </c>
      <c r="D33" s="53" t="s">
        <v>110</v>
      </c>
      <c r="E33" s="17">
        <v>21</v>
      </c>
      <c r="F33" s="17">
        <v>18</v>
      </c>
      <c r="G33" s="17">
        <v>14</v>
      </c>
      <c r="H33" s="17">
        <v>9.5</v>
      </c>
      <c r="I33" s="17">
        <v>6.5</v>
      </c>
      <c r="J33" s="17">
        <f t="shared" si="15"/>
        <v>69</v>
      </c>
      <c r="K33" s="17">
        <v>34</v>
      </c>
      <c r="L33" s="17">
        <v>17.5</v>
      </c>
      <c r="M33" s="17">
        <v>12.5</v>
      </c>
      <c r="N33" s="17">
        <v>17.5</v>
      </c>
      <c r="O33" s="17">
        <v>6</v>
      </c>
      <c r="P33" s="17">
        <v>2</v>
      </c>
      <c r="Q33" s="17">
        <f t="shared" si="16"/>
        <v>89.5</v>
      </c>
      <c r="R33" s="17">
        <v>100</v>
      </c>
      <c r="S33" s="17">
        <v>100</v>
      </c>
      <c r="T33" s="17">
        <v>103</v>
      </c>
      <c r="U33" s="54">
        <f t="shared" si="17"/>
        <v>101</v>
      </c>
      <c r="V33" s="17">
        <v>108</v>
      </c>
      <c r="W33" s="17">
        <v>105</v>
      </c>
      <c r="X33" s="17">
        <v>115</v>
      </c>
      <c r="Y33" s="24">
        <f t="shared" si="18"/>
        <v>109.33333333333333</v>
      </c>
      <c r="Z33" s="26" t="s">
        <v>41</v>
      </c>
      <c r="AA33" s="26">
        <v>81</v>
      </c>
      <c r="AB33" s="10">
        <v>27</v>
      </c>
      <c r="AC33" s="27">
        <f t="shared" si="14"/>
        <v>100</v>
      </c>
      <c r="AD33" s="18">
        <f t="shared" si="11"/>
        <v>88.8</v>
      </c>
      <c r="AE33" s="16" t="s">
        <v>38</v>
      </c>
      <c r="AF33" s="19" t="str">
        <f t="shared" si="19"/>
        <v>A</v>
      </c>
      <c r="AG33" s="20" t="str">
        <f t="shared" si="12"/>
        <v>Ariel Ansa Razumardi</v>
      </c>
      <c r="AH33" s="20">
        <f t="shared" si="13"/>
        <v>13517040</v>
      </c>
      <c r="AI33" s="52" t="s">
        <v>207</v>
      </c>
      <c r="AJ33" s="10">
        <v>17</v>
      </c>
    </row>
    <row r="34" spans="1:36" ht="15.75" x14ac:dyDescent="0.25">
      <c r="A34" s="52">
        <v>18</v>
      </c>
      <c r="B34" s="52" t="s">
        <v>207</v>
      </c>
      <c r="C34" s="53">
        <v>13517043</v>
      </c>
      <c r="D34" s="53" t="s">
        <v>111</v>
      </c>
      <c r="E34" s="17">
        <v>16.5</v>
      </c>
      <c r="F34" s="17">
        <v>16</v>
      </c>
      <c r="G34" s="17">
        <v>9</v>
      </c>
      <c r="H34" s="17">
        <v>8.5</v>
      </c>
      <c r="I34" s="17">
        <v>16.5</v>
      </c>
      <c r="J34" s="17">
        <f t="shared" si="15"/>
        <v>66.5</v>
      </c>
      <c r="K34" s="17">
        <v>27</v>
      </c>
      <c r="L34" s="17">
        <v>4.5</v>
      </c>
      <c r="M34" s="17">
        <v>5.5</v>
      </c>
      <c r="N34" s="17">
        <v>17</v>
      </c>
      <c r="O34" s="17">
        <v>5</v>
      </c>
      <c r="P34" s="17">
        <v>2</v>
      </c>
      <c r="Q34" s="17">
        <f t="shared" si="16"/>
        <v>61</v>
      </c>
      <c r="R34" s="17">
        <v>0</v>
      </c>
      <c r="S34" s="17">
        <v>80</v>
      </c>
      <c r="T34" s="17">
        <v>105</v>
      </c>
      <c r="U34" s="54">
        <f t="shared" si="17"/>
        <v>61.666666666666664</v>
      </c>
      <c r="V34" s="17">
        <v>108</v>
      </c>
      <c r="W34" s="17">
        <v>103</v>
      </c>
      <c r="X34" s="17">
        <v>99</v>
      </c>
      <c r="Y34" s="24">
        <f t="shared" si="18"/>
        <v>103.33333333333333</v>
      </c>
      <c r="Z34" s="26" t="s">
        <v>39</v>
      </c>
      <c r="AA34" s="26">
        <v>71</v>
      </c>
      <c r="AB34" s="10">
        <v>25</v>
      </c>
      <c r="AC34" s="27">
        <f t="shared" si="14"/>
        <v>92.592592592592595</v>
      </c>
      <c r="AD34" s="18">
        <f t="shared" si="11"/>
        <v>73.531481481481464</v>
      </c>
      <c r="AE34" s="16" t="s">
        <v>39</v>
      </c>
      <c r="AF34" s="19" t="str">
        <f t="shared" si="19"/>
        <v>B</v>
      </c>
      <c r="AG34" s="20" t="str">
        <f t="shared" si="12"/>
        <v>Ihsan Imaduddin Azhar</v>
      </c>
      <c r="AH34" s="20">
        <f t="shared" si="13"/>
        <v>13517043</v>
      </c>
      <c r="AI34" s="52" t="s">
        <v>207</v>
      </c>
      <c r="AJ34" s="10">
        <v>18</v>
      </c>
    </row>
    <row r="35" spans="1:36" ht="15.75" x14ac:dyDescent="0.25">
      <c r="A35" s="52">
        <v>19</v>
      </c>
      <c r="B35" s="52" t="s">
        <v>207</v>
      </c>
      <c r="C35" s="53">
        <v>13517046</v>
      </c>
      <c r="D35" s="53" t="s">
        <v>112</v>
      </c>
      <c r="E35" s="17">
        <v>21</v>
      </c>
      <c r="F35" s="17">
        <v>3</v>
      </c>
      <c r="G35" s="17">
        <v>9</v>
      </c>
      <c r="H35" s="17">
        <v>11.5</v>
      </c>
      <c r="I35" s="17">
        <v>11.5</v>
      </c>
      <c r="J35" s="17">
        <f t="shared" si="15"/>
        <v>56</v>
      </c>
      <c r="K35" s="17">
        <v>29.5</v>
      </c>
      <c r="L35" s="17">
        <v>12</v>
      </c>
      <c r="M35" s="17">
        <v>12.5</v>
      </c>
      <c r="N35" s="17">
        <v>17.5</v>
      </c>
      <c r="O35" s="17">
        <v>5</v>
      </c>
      <c r="P35" s="17">
        <v>2</v>
      </c>
      <c r="Q35" s="17">
        <f t="shared" si="16"/>
        <v>78.5</v>
      </c>
      <c r="R35" s="17">
        <v>100</v>
      </c>
      <c r="S35" s="17">
        <v>85</v>
      </c>
      <c r="T35" s="17">
        <v>105</v>
      </c>
      <c r="U35" s="54">
        <f t="shared" si="17"/>
        <v>96.666666666666671</v>
      </c>
      <c r="V35" s="17">
        <v>110</v>
      </c>
      <c r="W35" s="17">
        <v>108</v>
      </c>
      <c r="X35" s="17">
        <v>96</v>
      </c>
      <c r="Y35" s="24">
        <f t="shared" si="18"/>
        <v>104.66666666666667</v>
      </c>
      <c r="Z35" s="26" t="s">
        <v>38</v>
      </c>
      <c r="AA35" s="26">
        <v>76</v>
      </c>
      <c r="AB35" s="10">
        <v>26</v>
      </c>
      <c r="AC35" s="27">
        <f t="shared" si="14"/>
        <v>96.296296296296291</v>
      </c>
      <c r="AD35" s="18">
        <f t="shared" si="11"/>
        <v>79.774074074074065</v>
      </c>
      <c r="AE35" s="16" t="s">
        <v>39</v>
      </c>
      <c r="AF35" s="19" t="str">
        <f t="shared" si="19"/>
        <v>AB</v>
      </c>
      <c r="AG35" s="20" t="str">
        <f t="shared" si="12"/>
        <v>Aisyah Nurul Izzah Adma</v>
      </c>
      <c r="AH35" s="20">
        <f t="shared" si="13"/>
        <v>13517046</v>
      </c>
      <c r="AI35" s="52" t="s">
        <v>207</v>
      </c>
      <c r="AJ35" s="10">
        <v>19</v>
      </c>
    </row>
    <row r="36" spans="1:36" ht="15.75" x14ac:dyDescent="0.25">
      <c r="A36" s="52">
        <v>20</v>
      </c>
      <c r="B36" s="52" t="s">
        <v>207</v>
      </c>
      <c r="C36" s="53">
        <v>13517049</v>
      </c>
      <c r="D36" s="53" t="s">
        <v>113</v>
      </c>
      <c r="E36" s="17">
        <v>16.5</v>
      </c>
      <c r="F36" s="17">
        <v>10</v>
      </c>
      <c r="G36" s="17">
        <v>11</v>
      </c>
      <c r="H36" s="17">
        <v>9.5</v>
      </c>
      <c r="I36" s="17">
        <v>3</v>
      </c>
      <c r="J36" s="17">
        <f t="shared" si="15"/>
        <v>50</v>
      </c>
      <c r="K36" s="17">
        <v>35</v>
      </c>
      <c r="L36" s="17">
        <v>15.5</v>
      </c>
      <c r="M36" s="17">
        <v>12.5</v>
      </c>
      <c r="N36" s="17">
        <v>20</v>
      </c>
      <c r="O36" s="17">
        <v>4</v>
      </c>
      <c r="P36" s="17">
        <v>2</v>
      </c>
      <c r="Q36" s="17">
        <f t="shared" si="16"/>
        <v>89</v>
      </c>
      <c r="R36" s="17">
        <v>100</v>
      </c>
      <c r="S36" s="17">
        <v>100</v>
      </c>
      <c r="T36" s="17">
        <v>100</v>
      </c>
      <c r="U36" s="54">
        <f t="shared" si="17"/>
        <v>100</v>
      </c>
      <c r="V36" s="17">
        <v>92</v>
      </c>
      <c r="W36" s="17">
        <v>108</v>
      </c>
      <c r="X36" s="17">
        <v>113</v>
      </c>
      <c r="Y36" s="24">
        <f t="shared" si="18"/>
        <v>104.33333333333333</v>
      </c>
      <c r="Z36" s="26" t="s">
        <v>41</v>
      </c>
      <c r="AA36" s="26">
        <v>81</v>
      </c>
      <c r="AB36" s="10">
        <v>27</v>
      </c>
      <c r="AC36" s="27">
        <f t="shared" si="14"/>
        <v>100</v>
      </c>
      <c r="AD36" s="18">
        <f t="shared" si="11"/>
        <v>81.724999999999994</v>
      </c>
      <c r="AE36" s="16" t="s">
        <v>39</v>
      </c>
      <c r="AF36" s="19" t="str">
        <f t="shared" si="19"/>
        <v>A</v>
      </c>
      <c r="AG36" s="20" t="str">
        <f t="shared" si="12"/>
        <v>Gama Pradipta Wirawan</v>
      </c>
      <c r="AH36" s="20">
        <f t="shared" si="13"/>
        <v>13517049</v>
      </c>
      <c r="AI36" s="52" t="s">
        <v>207</v>
      </c>
      <c r="AJ36" s="10">
        <v>20</v>
      </c>
    </row>
    <row r="37" spans="1:36" ht="15.75" x14ac:dyDescent="0.25">
      <c r="A37" s="52">
        <v>21</v>
      </c>
      <c r="B37" s="52" t="s">
        <v>207</v>
      </c>
      <c r="C37" s="53">
        <v>13517052</v>
      </c>
      <c r="D37" s="53" t="s">
        <v>114</v>
      </c>
      <c r="E37" s="17">
        <v>19.5</v>
      </c>
      <c r="F37" s="17">
        <v>4</v>
      </c>
      <c r="G37" s="17">
        <v>8</v>
      </c>
      <c r="H37" s="17">
        <v>2.5</v>
      </c>
      <c r="I37" s="17">
        <v>2</v>
      </c>
      <c r="J37" s="17">
        <f t="shared" si="15"/>
        <v>36</v>
      </c>
      <c r="K37" s="17">
        <v>23.5</v>
      </c>
      <c r="L37" s="17">
        <v>2.5</v>
      </c>
      <c r="M37" s="17">
        <v>0</v>
      </c>
      <c r="N37" s="17">
        <v>11</v>
      </c>
      <c r="O37" s="17">
        <v>2</v>
      </c>
      <c r="P37" s="17">
        <v>2</v>
      </c>
      <c r="Q37" s="17">
        <f t="shared" si="16"/>
        <v>41</v>
      </c>
      <c r="R37" s="17">
        <v>100</v>
      </c>
      <c r="S37" s="17">
        <v>80</v>
      </c>
      <c r="T37" s="17">
        <v>105</v>
      </c>
      <c r="U37" s="54">
        <f t="shared" si="17"/>
        <v>95</v>
      </c>
      <c r="V37" s="17">
        <v>103</v>
      </c>
      <c r="W37" s="17">
        <v>79</v>
      </c>
      <c r="X37" s="17">
        <v>108</v>
      </c>
      <c r="Y37" s="24">
        <f t="shared" si="18"/>
        <v>96.666666666666671</v>
      </c>
      <c r="Z37" s="26" t="s">
        <v>38</v>
      </c>
      <c r="AA37" s="26">
        <v>76</v>
      </c>
      <c r="AB37" s="10">
        <v>25</v>
      </c>
      <c r="AC37" s="27">
        <f t="shared" si="14"/>
        <v>92.592592592592595</v>
      </c>
      <c r="AD37" s="18">
        <f t="shared" si="11"/>
        <v>60.464814814814808</v>
      </c>
      <c r="AE37" s="16" t="s">
        <v>39</v>
      </c>
      <c r="AF37" s="19" t="str">
        <f t="shared" si="19"/>
        <v>C</v>
      </c>
      <c r="AG37" s="20" t="str">
        <f t="shared" si="12"/>
        <v>Haris Salman Al - Ghifary</v>
      </c>
      <c r="AH37" s="20">
        <f t="shared" si="13"/>
        <v>13517052</v>
      </c>
      <c r="AI37" s="52" t="s">
        <v>207</v>
      </c>
      <c r="AJ37" s="10">
        <v>21</v>
      </c>
    </row>
    <row r="38" spans="1:36" ht="15.75" x14ac:dyDescent="0.25">
      <c r="A38" s="52">
        <v>22</v>
      </c>
      <c r="B38" s="52" t="s">
        <v>207</v>
      </c>
      <c r="C38" s="53">
        <v>13517055</v>
      </c>
      <c r="D38" s="53" t="s">
        <v>115</v>
      </c>
      <c r="E38" s="17">
        <v>15</v>
      </c>
      <c r="F38" s="17">
        <v>12.5</v>
      </c>
      <c r="G38" s="17">
        <v>9</v>
      </c>
      <c r="H38" s="17">
        <v>10.5</v>
      </c>
      <c r="I38" s="17">
        <v>7.5</v>
      </c>
      <c r="J38" s="17">
        <f t="shared" si="15"/>
        <v>54.5</v>
      </c>
      <c r="K38" s="17">
        <v>32.5</v>
      </c>
      <c r="L38" s="17">
        <v>6.5</v>
      </c>
      <c r="M38" s="17">
        <v>12.5</v>
      </c>
      <c r="N38" s="17">
        <v>16</v>
      </c>
      <c r="O38" s="17">
        <v>2</v>
      </c>
      <c r="P38" s="17">
        <v>2</v>
      </c>
      <c r="Q38" s="17">
        <f t="shared" si="16"/>
        <v>71.5</v>
      </c>
      <c r="R38" s="17">
        <v>0</v>
      </c>
      <c r="S38" s="17">
        <v>100</v>
      </c>
      <c r="T38" s="17">
        <v>105</v>
      </c>
      <c r="U38" s="54">
        <f t="shared" si="17"/>
        <v>68.333333333333329</v>
      </c>
      <c r="V38" s="17">
        <v>87</v>
      </c>
      <c r="W38" s="17">
        <v>100</v>
      </c>
      <c r="X38" s="17">
        <v>106</v>
      </c>
      <c r="Y38" s="24">
        <f t="shared" si="18"/>
        <v>97.666666666666671</v>
      </c>
      <c r="Z38" s="26" t="s">
        <v>41</v>
      </c>
      <c r="AA38" s="26">
        <v>81</v>
      </c>
      <c r="AB38" s="10">
        <v>25</v>
      </c>
      <c r="AC38" s="27">
        <f t="shared" si="14"/>
        <v>92.592592592592595</v>
      </c>
      <c r="AD38" s="18">
        <f t="shared" si="11"/>
        <v>72.973148148148141</v>
      </c>
      <c r="AE38" s="16" t="s">
        <v>40</v>
      </c>
      <c r="AF38" s="19" t="str">
        <f t="shared" si="19"/>
        <v>B</v>
      </c>
      <c r="AG38" s="20" t="str">
        <f t="shared" si="12"/>
        <v>Ahmad Naufal Hakim</v>
      </c>
      <c r="AH38" s="20">
        <f t="shared" si="13"/>
        <v>13517055</v>
      </c>
      <c r="AI38" s="52" t="s">
        <v>207</v>
      </c>
      <c r="AJ38" s="10">
        <v>22</v>
      </c>
    </row>
    <row r="39" spans="1:36" ht="15.75" x14ac:dyDescent="0.25">
      <c r="A39" s="52">
        <v>23</v>
      </c>
      <c r="B39" s="52" t="s">
        <v>207</v>
      </c>
      <c r="C39" s="53">
        <v>13517058</v>
      </c>
      <c r="D39" s="53" t="s">
        <v>116</v>
      </c>
      <c r="E39" s="17">
        <v>16</v>
      </c>
      <c r="F39" s="17">
        <v>11</v>
      </c>
      <c r="G39" s="17">
        <v>9</v>
      </c>
      <c r="H39" s="17">
        <v>9.5</v>
      </c>
      <c r="I39" s="17">
        <v>7.5</v>
      </c>
      <c r="J39" s="17">
        <f t="shared" si="15"/>
        <v>53</v>
      </c>
      <c r="K39" s="17">
        <v>31</v>
      </c>
      <c r="L39" s="17">
        <v>8</v>
      </c>
      <c r="M39" s="17">
        <v>2</v>
      </c>
      <c r="N39" s="17">
        <v>15.5</v>
      </c>
      <c r="O39" s="17">
        <v>4</v>
      </c>
      <c r="P39" s="17">
        <v>2</v>
      </c>
      <c r="Q39" s="17">
        <f t="shared" si="16"/>
        <v>62.5</v>
      </c>
      <c r="R39" s="17">
        <v>100</v>
      </c>
      <c r="S39" s="17">
        <v>100</v>
      </c>
      <c r="T39" s="17">
        <v>85</v>
      </c>
      <c r="U39" s="54">
        <f t="shared" si="17"/>
        <v>95</v>
      </c>
      <c r="V39" s="17">
        <v>107</v>
      </c>
      <c r="W39" s="17">
        <v>106</v>
      </c>
      <c r="X39" s="17">
        <v>81.25</v>
      </c>
      <c r="Y39" s="24">
        <f t="shared" si="18"/>
        <v>98.083333333333329</v>
      </c>
      <c r="Z39" s="26" t="s">
        <v>41</v>
      </c>
      <c r="AA39" s="26">
        <v>81</v>
      </c>
      <c r="AB39" s="10">
        <v>27</v>
      </c>
      <c r="AC39" s="27">
        <f t="shared" si="14"/>
        <v>100</v>
      </c>
      <c r="AD39" s="18">
        <f t="shared" si="11"/>
        <v>72.768749999999997</v>
      </c>
      <c r="AE39" s="16" t="s">
        <v>38</v>
      </c>
      <c r="AF39" s="19" t="str">
        <f t="shared" si="19"/>
        <v>B</v>
      </c>
      <c r="AG39" s="20" t="str">
        <f t="shared" si="12"/>
        <v>Ahmad Rizqee Nurhani</v>
      </c>
      <c r="AH39" s="20">
        <f t="shared" si="13"/>
        <v>13517058</v>
      </c>
      <c r="AI39" s="52" t="s">
        <v>207</v>
      </c>
      <c r="AJ39" s="10">
        <v>23</v>
      </c>
    </row>
    <row r="40" spans="1:36" ht="15.75" x14ac:dyDescent="0.25">
      <c r="A40" s="52">
        <v>24</v>
      </c>
      <c r="B40" s="52" t="s">
        <v>207</v>
      </c>
      <c r="C40" s="53">
        <v>13517061</v>
      </c>
      <c r="D40" s="53" t="s">
        <v>117</v>
      </c>
      <c r="E40" s="17">
        <v>23</v>
      </c>
      <c r="F40" s="17">
        <v>18</v>
      </c>
      <c r="G40" s="17">
        <v>14</v>
      </c>
      <c r="H40" s="17">
        <v>6</v>
      </c>
      <c r="I40" s="17">
        <v>16</v>
      </c>
      <c r="J40" s="17">
        <f t="shared" si="15"/>
        <v>77</v>
      </c>
      <c r="K40" s="17">
        <v>35</v>
      </c>
      <c r="L40" s="17">
        <v>9.5</v>
      </c>
      <c r="M40" s="17">
        <v>10.5</v>
      </c>
      <c r="N40" s="17">
        <v>18</v>
      </c>
      <c r="O40" s="17">
        <v>4</v>
      </c>
      <c r="P40" s="17">
        <v>2</v>
      </c>
      <c r="Q40" s="17">
        <f t="shared" si="16"/>
        <v>79</v>
      </c>
      <c r="R40" s="17">
        <v>100</v>
      </c>
      <c r="S40" s="17">
        <v>100</v>
      </c>
      <c r="T40" s="17">
        <v>105</v>
      </c>
      <c r="U40" s="54">
        <f t="shared" si="17"/>
        <v>101.66666666666667</v>
      </c>
      <c r="V40" s="17">
        <v>108</v>
      </c>
      <c r="W40" s="17">
        <v>105</v>
      </c>
      <c r="X40" s="17">
        <v>92.5</v>
      </c>
      <c r="Y40" s="24">
        <f t="shared" si="18"/>
        <v>101.83333333333333</v>
      </c>
      <c r="Z40" s="26" t="s">
        <v>41</v>
      </c>
      <c r="AA40" s="26">
        <v>81</v>
      </c>
      <c r="AB40" s="10">
        <v>25</v>
      </c>
      <c r="AC40" s="27">
        <f t="shared" si="14"/>
        <v>92.592592592592595</v>
      </c>
      <c r="AD40" s="18">
        <f t="shared" si="11"/>
        <v>86.24398148148147</v>
      </c>
      <c r="AE40" s="16" t="s">
        <v>41</v>
      </c>
      <c r="AF40" s="19" t="str">
        <f t="shared" si="19"/>
        <v>A</v>
      </c>
      <c r="AG40" s="20" t="str">
        <f t="shared" si="12"/>
        <v>Hafidh Rendyanto</v>
      </c>
      <c r="AH40" s="20">
        <f t="shared" si="13"/>
        <v>13517061</v>
      </c>
      <c r="AI40" s="52" t="s">
        <v>207</v>
      </c>
      <c r="AJ40" s="10">
        <v>24</v>
      </c>
    </row>
    <row r="41" spans="1:36" ht="15.75" x14ac:dyDescent="0.25">
      <c r="A41" s="52">
        <v>25</v>
      </c>
      <c r="B41" s="52" t="s">
        <v>207</v>
      </c>
      <c r="C41" s="53">
        <v>13517064</v>
      </c>
      <c r="D41" s="53" t="s">
        <v>118</v>
      </c>
      <c r="E41" s="17">
        <v>19.5</v>
      </c>
      <c r="F41" s="17">
        <v>15.5</v>
      </c>
      <c r="G41" s="17">
        <v>9</v>
      </c>
      <c r="H41" s="17">
        <v>11</v>
      </c>
      <c r="I41" s="17">
        <v>14.5</v>
      </c>
      <c r="J41" s="17">
        <f t="shared" si="15"/>
        <v>69.5</v>
      </c>
      <c r="K41" s="17">
        <v>33.5</v>
      </c>
      <c r="L41" s="17">
        <v>14</v>
      </c>
      <c r="M41" s="17">
        <v>10.5</v>
      </c>
      <c r="N41" s="17">
        <v>13</v>
      </c>
      <c r="O41" s="17">
        <v>4</v>
      </c>
      <c r="P41" s="17">
        <v>2</v>
      </c>
      <c r="Q41" s="17">
        <f t="shared" si="16"/>
        <v>77</v>
      </c>
      <c r="R41" s="17">
        <v>90</v>
      </c>
      <c r="S41" s="17">
        <v>100</v>
      </c>
      <c r="T41" s="17">
        <v>105</v>
      </c>
      <c r="U41" s="54">
        <f t="shared" si="17"/>
        <v>98.333333333333329</v>
      </c>
      <c r="V41" s="17">
        <v>108</v>
      </c>
      <c r="W41" s="17">
        <v>110</v>
      </c>
      <c r="X41" s="17">
        <v>115</v>
      </c>
      <c r="Y41" s="24">
        <f t="shared" si="18"/>
        <v>111</v>
      </c>
      <c r="Z41" s="26" t="s">
        <v>41</v>
      </c>
      <c r="AA41" s="26">
        <v>81</v>
      </c>
      <c r="AB41" s="10">
        <v>25</v>
      </c>
      <c r="AC41" s="27">
        <f t="shared" si="14"/>
        <v>92.592592592592595</v>
      </c>
      <c r="AD41" s="18">
        <f t="shared" si="11"/>
        <v>85.123148148148132</v>
      </c>
      <c r="AE41" s="16" t="s">
        <v>38</v>
      </c>
      <c r="AF41" s="19" t="str">
        <f t="shared" si="19"/>
        <v>A</v>
      </c>
      <c r="AG41" s="20" t="str">
        <f t="shared" si="12"/>
        <v>Naufal Aditya Dirgandhavi</v>
      </c>
      <c r="AH41" s="20">
        <f t="shared" si="13"/>
        <v>13517064</v>
      </c>
      <c r="AI41" s="52" t="s">
        <v>207</v>
      </c>
      <c r="AJ41" s="10">
        <v>25</v>
      </c>
    </row>
    <row r="42" spans="1:36" ht="15.75" x14ac:dyDescent="0.25">
      <c r="A42" s="52">
        <v>26</v>
      </c>
      <c r="B42" s="52" t="s">
        <v>207</v>
      </c>
      <c r="C42" s="53">
        <v>13517067</v>
      </c>
      <c r="D42" s="53" t="s">
        <v>119</v>
      </c>
      <c r="E42" s="17">
        <v>21.5</v>
      </c>
      <c r="F42" s="17">
        <v>12</v>
      </c>
      <c r="G42" s="17">
        <v>9</v>
      </c>
      <c r="H42" s="17">
        <v>6</v>
      </c>
      <c r="I42" s="17">
        <v>7.5</v>
      </c>
      <c r="J42" s="17">
        <f t="shared" si="15"/>
        <v>56</v>
      </c>
      <c r="K42" s="17">
        <v>33</v>
      </c>
      <c r="L42" s="17">
        <v>10.5</v>
      </c>
      <c r="M42" s="17">
        <v>12</v>
      </c>
      <c r="N42" s="17">
        <v>8.5</v>
      </c>
      <c r="O42" s="17">
        <v>5</v>
      </c>
      <c r="P42" s="17">
        <v>2</v>
      </c>
      <c r="Q42" s="17">
        <f t="shared" si="16"/>
        <v>71</v>
      </c>
      <c r="R42" s="17">
        <v>100</v>
      </c>
      <c r="S42" s="17">
        <v>93</v>
      </c>
      <c r="T42" s="17">
        <v>94</v>
      </c>
      <c r="U42" s="54">
        <f t="shared" si="17"/>
        <v>95.666666666666671</v>
      </c>
      <c r="V42" s="17">
        <v>105</v>
      </c>
      <c r="W42" s="17">
        <v>88</v>
      </c>
      <c r="X42" s="17">
        <v>60</v>
      </c>
      <c r="Y42" s="24">
        <f t="shared" si="18"/>
        <v>84.333333333333329</v>
      </c>
      <c r="Z42" s="26" t="s">
        <v>204</v>
      </c>
      <c r="AA42" s="26">
        <v>0</v>
      </c>
      <c r="AB42" s="10">
        <v>27</v>
      </c>
      <c r="AC42" s="27">
        <f t="shared" si="14"/>
        <v>100</v>
      </c>
      <c r="AD42" s="18">
        <f t="shared" si="11"/>
        <v>69.141666666666666</v>
      </c>
      <c r="AE42" s="16" t="s">
        <v>40</v>
      </c>
      <c r="AF42" s="19" t="str">
        <f t="shared" si="19"/>
        <v>BC</v>
      </c>
      <c r="AG42" s="20" t="str">
        <f t="shared" si="12"/>
        <v>Arifin Rais</v>
      </c>
      <c r="AH42" s="20">
        <f t="shared" si="13"/>
        <v>13517067</v>
      </c>
      <c r="AI42" s="52" t="s">
        <v>207</v>
      </c>
      <c r="AJ42" s="10">
        <v>26</v>
      </c>
    </row>
    <row r="43" spans="1:36" ht="15.75" x14ac:dyDescent="0.25">
      <c r="A43" s="52">
        <v>27</v>
      </c>
      <c r="B43" s="52" t="s">
        <v>207</v>
      </c>
      <c r="C43" s="53">
        <v>13517070</v>
      </c>
      <c r="D43" s="53" t="s">
        <v>120</v>
      </c>
      <c r="E43" s="17">
        <v>28</v>
      </c>
      <c r="F43" s="17">
        <v>16</v>
      </c>
      <c r="G43" s="17">
        <v>9</v>
      </c>
      <c r="H43" s="17">
        <v>9.5</v>
      </c>
      <c r="I43" s="17">
        <v>18</v>
      </c>
      <c r="J43" s="17">
        <f t="shared" si="15"/>
        <v>80.5</v>
      </c>
      <c r="K43" s="17">
        <v>35</v>
      </c>
      <c r="L43" s="17">
        <v>4.5</v>
      </c>
      <c r="M43" s="17">
        <v>8</v>
      </c>
      <c r="N43" s="17">
        <v>15</v>
      </c>
      <c r="O43" s="17">
        <v>6</v>
      </c>
      <c r="P43" s="17">
        <v>2</v>
      </c>
      <c r="Q43" s="17">
        <f t="shared" si="16"/>
        <v>70.5</v>
      </c>
      <c r="R43" s="17">
        <v>100</v>
      </c>
      <c r="S43" s="17">
        <v>100</v>
      </c>
      <c r="T43" s="17">
        <v>79</v>
      </c>
      <c r="U43" s="54">
        <f t="shared" si="17"/>
        <v>93</v>
      </c>
      <c r="V43" s="17">
        <v>105</v>
      </c>
      <c r="W43" s="17">
        <v>100</v>
      </c>
      <c r="X43" s="17">
        <v>98.5</v>
      </c>
      <c r="Y43" s="24">
        <f t="shared" si="18"/>
        <v>101.16666666666667</v>
      </c>
      <c r="Z43" s="26" t="s">
        <v>41</v>
      </c>
      <c r="AA43" s="26">
        <v>81</v>
      </c>
      <c r="AB43" s="10">
        <v>26</v>
      </c>
      <c r="AC43" s="27">
        <f t="shared" si="14"/>
        <v>96.296296296296291</v>
      </c>
      <c r="AD43" s="18">
        <f t="shared" si="11"/>
        <v>83.819907407407399</v>
      </c>
      <c r="AE43" s="16" t="s">
        <v>38</v>
      </c>
      <c r="AF43" s="19" t="str">
        <f t="shared" si="19"/>
        <v>A</v>
      </c>
      <c r="AG43" s="20" t="str">
        <f t="shared" si="12"/>
        <v>Aidil Rezjki Suljztan S.</v>
      </c>
      <c r="AH43" s="20">
        <f t="shared" si="13"/>
        <v>13517070</v>
      </c>
      <c r="AI43" s="52" t="s">
        <v>207</v>
      </c>
      <c r="AJ43" s="10">
        <v>27</v>
      </c>
    </row>
    <row r="44" spans="1:36" ht="15.75" x14ac:dyDescent="0.25">
      <c r="A44" s="52">
        <v>28</v>
      </c>
      <c r="B44" s="52" t="s">
        <v>207</v>
      </c>
      <c r="C44" s="53">
        <v>13517073</v>
      </c>
      <c r="D44" s="53" t="s">
        <v>121</v>
      </c>
      <c r="E44" s="17">
        <v>14</v>
      </c>
      <c r="F44" s="17">
        <v>16</v>
      </c>
      <c r="G44" s="17">
        <v>9</v>
      </c>
      <c r="H44" s="17">
        <v>4.5</v>
      </c>
      <c r="I44" s="17">
        <v>18</v>
      </c>
      <c r="J44" s="17">
        <f t="shared" si="15"/>
        <v>61.5</v>
      </c>
      <c r="K44" s="17">
        <v>32</v>
      </c>
      <c r="L44" s="17">
        <v>11.5</v>
      </c>
      <c r="M44" s="17">
        <v>10.5</v>
      </c>
      <c r="N44" s="17">
        <v>18.5</v>
      </c>
      <c r="O44" s="17">
        <v>6</v>
      </c>
      <c r="P44" s="17">
        <v>2</v>
      </c>
      <c r="Q44" s="17">
        <f t="shared" si="16"/>
        <v>80.5</v>
      </c>
      <c r="R44" s="17">
        <v>100</v>
      </c>
      <c r="S44" s="17">
        <v>100</v>
      </c>
      <c r="T44" s="17">
        <v>105</v>
      </c>
      <c r="U44" s="54">
        <f t="shared" si="17"/>
        <v>101.66666666666667</v>
      </c>
      <c r="V44" s="17">
        <v>107.5</v>
      </c>
      <c r="W44" s="17">
        <v>100</v>
      </c>
      <c r="X44" s="17">
        <v>102.5</v>
      </c>
      <c r="Y44" s="24">
        <f t="shared" si="18"/>
        <v>103.33333333333333</v>
      </c>
      <c r="Z44" s="26" t="s">
        <v>41</v>
      </c>
      <c r="AA44" s="26">
        <v>81</v>
      </c>
      <c r="AB44" s="10">
        <v>27</v>
      </c>
      <c r="AC44" s="27">
        <f t="shared" si="14"/>
        <v>100</v>
      </c>
      <c r="AD44" s="18">
        <f t="shared" si="11"/>
        <v>82.566666666666663</v>
      </c>
      <c r="AE44" s="16" t="s">
        <v>39</v>
      </c>
      <c r="AF44" s="19" t="str">
        <f t="shared" si="19"/>
        <v>A</v>
      </c>
      <c r="AG44" s="20" t="str">
        <f t="shared" si="12"/>
        <v>Rayza Mahendra Guntara Harsono</v>
      </c>
      <c r="AH44" s="20">
        <f t="shared" si="13"/>
        <v>13517073</v>
      </c>
      <c r="AI44" s="52" t="s">
        <v>207</v>
      </c>
      <c r="AJ44" s="10">
        <v>28</v>
      </c>
    </row>
    <row r="45" spans="1:36" ht="15.75" x14ac:dyDescent="0.25">
      <c r="A45" s="52">
        <v>29</v>
      </c>
      <c r="B45" s="52" t="s">
        <v>207</v>
      </c>
      <c r="C45" s="53">
        <v>13517076</v>
      </c>
      <c r="D45" s="53" t="s">
        <v>122</v>
      </c>
      <c r="E45" s="17">
        <v>25</v>
      </c>
      <c r="F45" s="17">
        <v>15</v>
      </c>
      <c r="G45" s="17">
        <v>9</v>
      </c>
      <c r="H45" s="17">
        <v>9.5</v>
      </c>
      <c r="I45" s="17">
        <v>15</v>
      </c>
      <c r="J45" s="17">
        <f t="shared" si="15"/>
        <v>73.5</v>
      </c>
      <c r="K45" s="17">
        <v>30</v>
      </c>
      <c r="L45" s="17">
        <v>11</v>
      </c>
      <c r="M45" s="17">
        <v>7.5</v>
      </c>
      <c r="N45" s="17">
        <v>12</v>
      </c>
      <c r="O45" s="17">
        <v>5</v>
      </c>
      <c r="P45" s="17">
        <v>2</v>
      </c>
      <c r="Q45" s="17">
        <f t="shared" si="16"/>
        <v>67.5</v>
      </c>
      <c r="R45" s="17">
        <v>100</v>
      </c>
      <c r="S45" s="17">
        <v>100</v>
      </c>
      <c r="T45" s="17">
        <v>81</v>
      </c>
      <c r="U45" s="54">
        <f t="shared" si="17"/>
        <v>93.666666666666671</v>
      </c>
      <c r="V45" s="17">
        <v>103</v>
      </c>
      <c r="W45" s="17">
        <v>99</v>
      </c>
      <c r="X45" s="17">
        <v>115</v>
      </c>
      <c r="Y45" s="24">
        <f t="shared" si="18"/>
        <v>105.66666666666667</v>
      </c>
      <c r="Z45" s="26" t="s">
        <v>41</v>
      </c>
      <c r="AA45" s="26">
        <v>81</v>
      </c>
      <c r="AB45" s="10">
        <v>25</v>
      </c>
      <c r="AC45" s="27">
        <f t="shared" si="14"/>
        <v>92.592592592592595</v>
      </c>
      <c r="AD45" s="18">
        <f t="shared" si="11"/>
        <v>81.80648148148147</v>
      </c>
      <c r="AE45" s="16" t="s">
        <v>39</v>
      </c>
      <c r="AF45" s="19" t="str">
        <f t="shared" si="19"/>
        <v>A</v>
      </c>
      <c r="AG45" s="20" t="str">
        <f t="shared" si="12"/>
        <v>Ahmad Rizal Alifio</v>
      </c>
      <c r="AH45" s="20">
        <f t="shared" si="13"/>
        <v>13517076</v>
      </c>
      <c r="AI45" s="52" t="s">
        <v>207</v>
      </c>
      <c r="AJ45" s="10">
        <v>29</v>
      </c>
    </row>
    <row r="46" spans="1:36" ht="15.75" x14ac:dyDescent="0.25">
      <c r="A46" s="52">
        <v>30</v>
      </c>
      <c r="B46" s="52" t="s">
        <v>207</v>
      </c>
      <c r="C46" s="53">
        <v>13517079</v>
      </c>
      <c r="D46" s="53" t="s">
        <v>123</v>
      </c>
      <c r="E46" s="17">
        <v>14.5</v>
      </c>
      <c r="F46" s="17">
        <v>8</v>
      </c>
      <c r="G46" s="17">
        <v>9</v>
      </c>
      <c r="H46" s="17">
        <v>5</v>
      </c>
      <c r="I46" s="17">
        <v>6.5</v>
      </c>
      <c r="J46" s="17">
        <f t="shared" si="15"/>
        <v>43</v>
      </c>
      <c r="K46" s="17">
        <v>24.5</v>
      </c>
      <c r="L46" s="17">
        <v>11</v>
      </c>
      <c r="M46" s="17">
        <v>11</v>
      </c>
      <c r="N46" s="17">
        <v>18.5</v>
      </c>
      <c r="O46" s="17">
        <v>2</v>
      </c>
      <c r="P46" s="17">
        <v>2</v>
      </c>
      <c r="Q46" s="17">
        <f t="shared" si="16"/>
        <v>69</v>
      </c>
      <c r="R46" s="17">
        <v>90</v>
      </c>
      <c r="S46" s="17">
        <v>100</v>
      </c>
      <c r="T46" s="17">
        <v>105</v>
      </c>
      <c r="U46" s="54">
        <f t="shared" si="17"/>
        <v>98.333333333333329</v>
      </c>
      <c r="V46" s="17">
        <v>110</v>
      </c>
      <c r="W46" s="17">
        <v>98</v>
      </c>
      <c r="X46" s="17">
        <v>106</v>
      </c>
      <c r="Y46" s="24">
        <f t="shared" si="18"/>
        <v>104.66666666666667</v>
      </c>
      <c r="Z46" s="26" t="s">
        <v>41</v>
      </c>
      <c r="AA46" s="26">
        <v>81</v>
      </c>
      <c r="AB46" s="10">
        <v>26</v>
      </c>
      <c r="AC46" s="27">
        <f t="shared" si="14"/>
        <v>96.296296296296291</v>
      </c>
      <c r="AD46" s="18">
        <f t="shared" si="11"/>
        <v>73.440740740740736</v>
      </c>
      <c r="AE46" s="16" t="s">
        <v>197</v>
      </c>
      <c r="AF46" s="19" t="str">
        <f t="shared" si="19"/>
        <v>B</v>
      </c>
      <c r="AG46" s="20" t="str">
        <f t="shared" si="12"/>
        <v>Elvina</v>
      </c>
      <c r="AH46" s="20">
        <f t="shared" si="13"/>
        <v>13517079</v>
      </c>
      <c r="AI46" s="52" t="s">
        <v>207</v>
      </c>
      <c r="AJ46" s="10">
        <v>30</v>
      </c>
    </row>
    <row r="47" spans="1:36" ht="15.75" x14ac:dyDescent="0.25">
      <c r="A47" s="52">
        <v>31</v>
      </c>
      <c r="B47" s="52" t="s">
        <v>207</v>
      </c>
      <c r="C47" s="53">
        <v>13517085</v>
      </c>
      <c r="D47" s="53" t="s">
        <v>124</v>
      </c>
      <c r="E47" s="17">
        <v>20.5</v>
      </c>
      <c r="F47" s="17">
        <v>16</v>
      </c>
      <c r="G47" s="17">
        <v>9</v>
      </c>
      <c r="H47" s="17">
        <v>14</v>
      </c>
      <c r="I47" s="17">
        <v>14.5</v>
      </c>
      <c r="J47" s="17">
        <f t="shared" si="15"/>
        <v>74</v>
      </c>
      <c r="K47" s="17">
        <v>35</v>
      </c>
      <c r="L47" s="17">
        <v>17</v>
      </c>
      <c r="M47" s="17">
        <v>8.5</v>
      </c>
      <c r="N47" s="17">
        <v>20</v>
      </c>
      <c r="O47" s="17">
        <v>4</v>
      </c>
      <c r="P47" s="17">
        <v>2</v>
      </c>
      <c r="Q47" s="17">
        <f t="shared" si="16"/>
        <v>86.5</v>
      </c>
      <c r="R47" s="17">
        <v>0</v>
      </c>
      <c r="S47" s="17">
        <v>100</v>
      </c>
      <c r="T47" s="17">
        <v>105</v>
      </c>
      <c r="U47" s="54">
        <f t="shared" si="17"/>
        <v>68.333333333333329</v>
      </c>
      <c r="V47" s="17">
        <v>102</v>
      </c>
      <c r="W47" s="17">
        <v>107</v>
      </c>
      <c r="X47" s="17">
        <v>91</v>
      </c>
      <c r="Y47" s="24">
        <f t="shared" si="18"/>
        <v>100</v>
      </c>
      <c r="Z47" s="26" t="s">
        <v>41</v>
      </c>
      <c r="AA47" s="26">
        <v>81</v>
      </c>
      <c r="AB47" s="10">
        <v>27</v>
      </c>
      <c r="AC47" s="27">
        <f t="shared" si="14"/>
        <v>100</v>
      </c>
      <c r="AD47" s="18">
        <f t="shared" si="11"/>
        <v>84.033333333333331</v>
      </c>
      <c r="AE47" s="16" t="s">
        <v>39</v>
      </c>
      <c r="AF47" s="19" t="str">
        <f t="shared" si="19"/>
        <v>A</v>
      </c>
      <c r="AG47" s="20" t="str">
        <f t="shared" si="12"/>
        <v>Mahanti Indah Rahajeng</v>
      </c>
      <c r="AH47" s="20">
        <f t="shared" si="13"/>
        <v>13517085</v>
      </c>
      <c r="AI47" s="52" t="s">
        <v>207</v>
      </c>
      <c r="AJ47" s="10">
        <v>31</v>
      </c>
    </row>
    <row r="48" spans="1:36" ht="15.75" x14ac:dyDescent="0.25">
      <c r="A48" s="52">
        <v>32</v>
      </c>
      <c r="B48" s="52" t="s">
        <v>207</v>
      </c>
      <c r="C48" s="53">
        <v>13517088</v>
      </c>
      <c r="D48" s="53" t="s">
        <v>125</v>
      </c>
      <c r="E48" s="17">
        <v>19.5</v>
      </c>
      <c r="F48" s="17">
        <v>15</v>
      </c>
      <c r="G48" s="17">
        <v>9</v>
      </c>
      <c r="H48" s="17">
        <v>7.5</v>
      </c>
      <c r="I48" s="17">
        <v>14.5</v>
      </c>
      <c r="J48" s="17">
        <f t="shared" si="15"/>
        <v>65.5</v>
      </c>
      <c r="K48" s="17">
        <v>34</v>
      </c>
      <c r="L48" s="17">
        <v>14.5</v>
      </c>
      <c r="M48" s="17">
        <v>12.5</v>
      </c>
      <c r="N48" s="17">
        <v>15</v>
      </c>
      <c r="O48" s="17">
        <v>3</v>
      </c>
      <c r="P48" s="17">
        <v>2</v>
      </c>
      <c r="Q48" s="17">
        <f t="shared" si="16"/>
        <v>81</v>
      </c>
      <c r="R48" s="17">
        <v>100</v>
      </c>
      <c r="S48" s="17">
        <v>100</v>
      </c>
      <c r="T48" s="17">
        <v>87</v>
      </c>
      <c r="U48" s="54">
        <f t="shared" si="17"/>
        <v>95.666666666666671</v>
      </c>
      <c r="V48" s="17">
        <v>105</v>
      </c>
      <c r="W48" s="17">
        <v>101</v>
      </c>
      <c r="X48" s="17">
        <v>92</v>
      </c>
      <c r="Y48" s="24">
        <f t="shared" si="18"/>
        <v>99.333333333333329</v>
      </c>
      <c r="Z48" s="26" t="s">
        <v>39</v>
      </c>
      <c r="AA48" s="26">
        <v>71</v>
      </c>
      <c r="AB48" s="10">
        <v>25</v>
      </c>
      <c r="AC48" s="27">
        <f t="shared" si="14"/>
        <v>92.592592592592595</v>
      </c>
      <c r="AD48" s="18">
        <f t="shared" si="11"/>
        <v>81.731481481481481</v>
      </c>
      <c r="AE48" s="16" t="s">
        <v>39</v>
      </c>
      <c r="AF48" s="19" t="str">
        <f t="shared" si="19"/>
        <v>A</v>
      </c>
      <c r="AG48" s="20" t="str">
        <f t="shared" si="12"/>
        <v>Muhammad Khairul Makirin</v>
      </c>
      <c r="AH48" s="20">
        <f t="shared" si="13"/>
        <v>13517088</v>
      </c>
      <c r="AI48" s="52" t="s">
        <v>207</v>
      </c>
      <c r="AJ48" s="10">
        <v>32</v>
      </c>
    </row>
    <row r="49" spans="1:37" ht="15.75" x14ac:dyDescent="0.25">
      <c r="A49" s="52">
        <v>33</v>
      </c>
      <c r="B49" s="52" t="s">
        <v>207</v>
      </c>
      <c r="C49" s="53">
        <v>13517091</v>
      </c>
      <c r="D49" s="53" t="s">
        <v>126</v>
      </c>
      <c r="E49" s="17">
        <v>26.5</v>
      </c>
      <c r="F49" s="17">
        <v>14</v>
      </c>
      <c r="G49" s="17">
        <v>16</v>
      </c>
      <c r="H49" s="17">
        <v>7.5</v>
      </c>
      <c r="I49" s="17">
        <v>17.5</v>
      </c>
      <c r="J49" s="17">
        <f t="shared" si="15"/>
        <v>81.5</v>
      </c>
      <c r="K49" s="17">
        <v>35</v>
      </c>
      <c r="L49" s="17">
        <v>15.5</v>
      </c>
      <c r="M49" s="17">
        <v>6.5</v>
      </c>
      <c r="N49" s="17">
        <v>14.5</v>
      </c>
      <c r="O49" s="17">
        <v>6</v>
      </c>
      <c r="P49" s="17">
        <v>2</v>
      </c>
      <c r="Q49" s="17">
        <f t="shared" si="16"/>
        <v>79.5</v>
      </c>
      <c r="R49" s="17">
        <v>100</v>
      </c>
      <c r="S49" s="17">
        <v>100</v>
      </c>
      <c r="T49" s="17">
        <v>105</v>
      </c>
      <c r="U49" s="54">
        <f t="shared" si="17"/>
        <v>101.66666666666667</v>
      </c>
      <c r="V49" s="17">
        <v>109</v>
      </c>
      <c r="W49" s="17">
        <v>91</v>
      </c>
      <c r="X49" s="17">
        <v>83.25</v>
      </c>
      <c r="Y49" s="24">
        <f t="shared" si="18"/>
        <v>94.416666666666671</v>
      </c>
      <c r="Z49" s="26" t="s">
        <v>39</v>
      </c>
      <c r="AA49" s="26">
        <v>71</v>
      </c>
      <c r="AB49" s="10">
        <v>25</v>
      </c>
      <c r="AC49" s="27">
        <f t="shared" si="14"/>
        <v>92.592592592592595</v>
      </c>
      <c r="AD49" s="18">
        <f t="shared" ref="AD49:AD80" si="20">$J$12*J49+$Q$12*Q49+$U$12*U49+$Y$12*Y49+$AA$12*AA49+$AC$12*AC49</f>
        <v>85.575231481481481</v>
      </c>
      <c r="AE49" s="16" t="s">
        <v>38</v>
      </c>
      <c r="AF49" s="19" t="str">
        <f t="shared" si="19"/>
        <v>A</v>
      </c>
      <c r="AG49" s="20" t="str">
        <f t="shared" ref="AG49:AG69" si="21">D49</f>
        <v>Adyaksa Wisanggeni</v>
      </c>
      <c r="AH49" s="20">
        <f t="shared" ref="AH49:AH69" si="22">C49</f>
        <v>13517091</v>
      </c>
      <c r="AI49" s="52" t="s">
        <v>207</v>
      </c>
      <c r="AJ49" s="10">
        <v>33</v>
      </c>
    </row>
    <row r="50" spans="1:37" ht="15.75" x14ac:dyDescent="0.25">
      <c r="A50" s="52">
        <v>34</v>
      </c>
      <c r="B50" s="52" t="s">
        <v>207</v>
      </c>
      <c r="C50" s="53">
        <v>13517094</v>
      </c>
      <c r="D50" s="53" t="s">
        <v>127</v>
      </c>
      <c r="E50" s="17">
        <v>20</v>
      </c>
      <c r="F50" s="17">
        <v>16</v>
      </c>
      <c r="G50" s="17">
        <v>9</v>
      </c>
      <c r="H50" s="17">
        <v>2</v>
      </c>
      <c r="I50" s="17">
        <v>9.5</v>
      </c>
      <c r="J50" s="17">
        <f t="shared" si="15"/>
        <v>56.5</v>
      </c>
      <c r="K50" s="17">
        <v>28</v>
      </c>
      <c r="L50" s="17">
        <v>2.5</v>
      </c>
      <c r="M50" s="17">
        <v>0</v>
      </c>
      <c r="N50" s="17">
        <v>14</v>
      </c>
      <c r="O50" s="17">
        <v>3</v>
      </c>
      <c r="P50" s="17">
        <v>2</v>
      </c>
      <c r="Q50" s="17">
        <f t="shared" si="16"/>
        <v>49.5</v>
      </c>
      <c r="R50" s="17">
        <v>100</v>
      </c>
      <c r="S50" s="17">
        <v>35</v>
      </c>
      <c r="T50" s="17">
        <v>73</v>
      </c>
      <c r="U50" s="54">
        <f t="shared" si="17"/>
        <v>69.333333333333329</v>
      </c>
      <c r="V50" s="17">
        <v>100</v>
      </c>
      <c r="W50" s="17">
        <v>110</v>
      </c>
      <c r="X50" s="17">
        <v>102.5</v>
      </c>
      <c r="Y50" s="24">
        <f t="shared" si="18"/>
        <v>104.16666666666667</v>
      </c>
      <c r="Z50" s="26" t="s">
        <v>204</v>
      </c>
      <c r="AA50" s="26">
        <v>0</v>
      </c>
      <c r="AB50" s="10">
        <v>20</v>
      </c>
      <c r="AC50" s="27">
        <f t="shared" si="14"/>
        <v>74.074074074074076</v>
      </c>
      <c r="AD50" s="18">
        <f t="shared" si="20"/>
        <v>64.022685185185182</v>
      </c>
      <c r="AE50" s="16" t="s">
        <v>39</v>
      </c>
      <c r="AF50" s="19" t="s">
        <v>197</v>
      </c>
      <c r="AG50" s="20" t="str">
        <f t="shared" si="21"/>
        <v>Harry Prabowo</v>
      </c>
      <c r="AH50" s="20">
        <f t="shared" si="22"/>
        <v>13517094</v>
      </c>
      <c r="AI50" s="52" t="s">
        <v>207</v>
      </c>
      <c r="AJ50" s="10">
        <v>34</v>
      </c>
      <c r="AK50" t="s">
        <v>218</v>
      </c>
    </row>
    <row r="51" spans="1:37" ht="15.75" x14ac:dyDescent="0.25">
      <c r="A51" s="52">
        <v>35</v>
      </c>
      <c r="B51" s="52" t="s">
        <v>207</v>
      </c>
      <c r="C51" s="53">
        <v>13517097</v>
      </c>
      <c r="D51" s="53" t="s">
        <v>128</v>
      </c>
      <c r="E51" s="17">
        <v>31.5</v>
      </c>
      <c r="F51" s="17">
        <v>17.5</v>
      </c>
      <c r="G51" s="17">
        <v>2</v>
      </c>
      <c r="H51" s="17">
        <v>14</v>
      </c>
      <c r="I51" s="17">
        <v>5</v>
      </c>
      <c r="J51" s="17">
        <f t="shared" si="15"/>
        <v>70</v>
      </c>
      <c r="K51" s="17">
        <v>27.5</v>
      </c>
      <c r="L51" s="17">
        <v>11.5</v>
      </c>
      <c r="M51" s="17">
        <v>9.5</v>
      </c>
      <c r="N51" s="17">
        <v>15</v>
      </c>
      <c r="O51" s="17">
        <v>4</v>
      </c>
      <c r="P51" s="17">
        <v>2</v>
      </c>
      <c r="Q51" s="17">
        <f t="shared" si="16"/>
        <v>69.5</v>
      </c>
      <c r="R51" s="17">
        <v>90</v>
      </c>
      <c r="S51" s="17">
        <v>100</v>
      </c>
      <c r="T51" s="17">
        <v>79</v>
      </c>
      <c r="U51" s="54">
        <f t="shared" si="17"/>
        <v>89.666666666666671</v>
      </c>
      <c r="V51" s="17">
        <v>103</v>
      </c>
      <c r="W51" s="17">
        <v>105</v>
      </c>
      <c r="X51" s="17">
        <v>110</v>
      </c>
      <c r="Y51" s="24">
        <f t="shared" si="18"/>
        <v>106</v>
      </c>
      <c r="Z51" s="26" t="s">
        <v>38</v>
      </c>
      <c r="AA51" s="26">
        <v>76</v>
      </c>
      <c r="AB51" s="10">
        <v>26</v>
      </c>
      <c r="AC51" s="27">
        <f t="shared" si="14"/>
        <v>96.296296296296291</v>
      </c>
      <c r="AD51" s="18">
        <f t="shared" si="20"/>
        <v>80.874074074074059</v>
      </c>
      <c r="AE51" s="16" t="s">
        <v>38</v>
      </c>
      <c r="AF51" s="19" t="str">
        <f t="shared" si="19"/>
        <v>A</v>
      </c>
      <c r="AG51" s="20" t="str">
        <f t="shared" si="21"/>
        <v>Azhar Abdurrasyid</v>
      </c>
      <c r="AH51" s="20">
        <f t="shared" si="22"/>
        <v>13517097</v>
      </c>
      <c r="AI51" s="52" t="s">
        <v>207</v>
      </c>
      <c r="AJ51" s="10">
        <v>35</v>
      </c>
    </row>
    <row r="52" spans="1:37" ht="15.75" x14ac:dyDescent="0.25">
      <c r="A52" s="52">
        <v>36</v>
      </c>
      <c r="B52" s="52" t="s">
        <v>207</v>
      </c>
      <c r="C52" s="53">
        <v>13517100</v>
      </c>
      <c r="D52" s="53" t="s">
        <v>129</v>
      </c>
      <c r="E52" s="17">
        <v>15</v>
      </c>
      <c r="F52" s="17">
        <v>10</v>
      </c>
      <c r="G52" s="17">
        <v>9</v>
      </c>
      <c r="H52" s="17">
        <v>13.5</v>
      </c>
      <c r="I52" s="17">
        <v>4</v>
      </c>
      <c r="J52" s="17">
        <f t="shared" si="15"/>
        <v>51.5</v>
      </c>
      <c r="K52" s="17">
        <v>15.5</v>
      </c>
      <c r="L52" s="17">
        <v>4.5</v>
      </c>
      <c r="M52" s="17">
        <v>12.5</v>
      </c>
      <c r="N52" s="17">
        <v>13</v>
      </c>
      <c r="O52" s="17">
        <v>0</v>
      </c>
      <c r="P52" s="17">
        <v>2</v>
      </c>
      <c r="Q52" s="17">
        <f t="shared" si="16"/>
        <v>47.5</v>
      </c>
      <c r="R52" s="17">
        <v>87</v>
      </c>
      <c r="S52" s="17">
        <v>100</v>
      </c>
      <c r="T52" s="17">
        <v>105</v>
      </c>
      <c r="U52" s="54">
        <f t="shared" si="17"/>
        <v>97.333333333333329</v>
      </c>
      <c r="V52" s="17">
        <v>99</v>
      </c>
      <c r="W52" s="17">
        <v>108</v>
      </c>
      <c r="X52" s="92">
        <v>98</v>
      </c>
      <c r="Y52" s="24">
        <f t="shared" si="18"/>
        <v>101.66666666666667</v>
      </c>
      <c r="Z52" s="26" t="s">
        <v>41</v>
      </c>
      <c r="AA52" s="26">
        <v>81</v>
      </c>
      <c r="AB52" s="10">
        <v>26</v>
      </c>
      <c r="AC52" s="27">
        <f t="shared" si="14"/>
        <v>96.296296296296291</v>
      </c>
      <c r="AD52" s="18">
        <f t="shared" si="20"/>
        <v>68.765740740740739</v>
      </c>
      <c r="AE52" s="16" t="s">
        <v>38</v>
      </c>
      <c r="AF52" s="19" t="str">
        <f t="shared" si="19"/>
        <v>BC</v>
      </c>
      <c r="AG52" s="20" t="str">
        <f t="shared" si="21"/>
        <v>Irena Irmalasari</v>
      </c>
      <c r="AH52" s="20">
        <f t="shared" si="22"/>
        <v>13517100</v>
      </c>
      <c r="AI52" s="52" t="s">
        <v>207</v>
      </c>
      <c r="AJ52" s="10">
        <v>36</v>
      </c>
    </row>
    <row r="53" spans="1:37" ht="15.75" x14ac:dyDescent="0.25">
      <c r="A53" s="52">
        <v>37</v>
      </c>
      <c r="B53" s="52" t="s">
        <v>207</v>
      </c>
      <c r="C53" s="53">
        <v>13517103</v>
      </c>
      <c r="D53" s="53" t="s">
        <v>130</v>
      </c>
      <c r="E53" s="17">
        <v>18</v>
      </c>
      <c r="F53" s="17">
        <v>17</v>
      </c>
      <c r="G53" s="17">
        <v>9</v>
      </c>
      <c r="H53" s="17">
        <v>9.5</v>
      </c>
      <c r="I53" s="17">
        <v>6.5</v>
      </c>
      <c r="J53" s="17">
        <f t="shared" si="15"/>
        <v>60</v>
      </c>
      <c r="K53" s="17">
        <v>27</v>
      </c>
      <c r="L53" s="17">
        <v>21.5</v>
      </c>
      <c r="M53" s="17">
        <v>9.5</v>
      </c>
      <c r="N53" s="17">
        <v>20</v>
      </c>
      <c r="O53" s="17">
        <v>2</v>
      </c>
      <c r="P53" s="17">
        <v>2</v>
      </c>
      <c r="Q53" s="17">
        <f t="shared" si="16"/>
        <v>82</v>
      </c>
      <c r="R53" s="17">
        <v>100</v>
      </c>
      <c r="S53" s="17">
        <v>100</v>
      </c>
      <c r="T53" s="17">
        <v>73</v>
      </c>
      <c r="U53" s="54">
        <f t="shared" si="17"/>
        <v>91</v>
      </c>
      <c r="V53" s="17">
        <v>110</v>
      </c>
      <c r="W53" s="17">
        <v>91</v>
      </c>
      <c r="X53" s="17">
        <v>42.5</v>
      </c>
      <c r="Y53" s="24">
        <f t="shared" si="18"/>
        <v>81.166666666666671</v>
      </c>
      <c r="Z53" s="26" t="s">
        <v>41</v>
      </c>
      <c r="AA53" s="26">
        <v>81</v>
      </c>
      <c r="AB53" s="10">
        <v>26</v>
      </c>
      <c r="AC53" s="27">
        <f t="shared" si="14"/>
        <v>96.296296296296291</v>
      </c>
      <c r="AD53" s="18">
        <f t="shared" si="20"/>
        <v>76.419907407407408</v>
      </c>
      <c r="AE53" s="16" t="s">
        <v>38</v>
      </c>
      <c r="AF53" s="19" t="str">
        <f t="shared" si="19"/>
        <v>AB</v>
      </c>
      <c r="AG53" s="20" t="str">
        <f t="shared" si="21"/>
        <v>Vincent Chuardi</v>
      </c>
      <c r="AH53" s="20">
        <f t="shared" si="22"/>
        <v>13517103</v>
      </c>
      <c r="AI53" s="52" t="s">
        <v>207</v>
      </c>
      <c r="AJ53" s="10">
        <v>37</v>
      </c>
    </row>
    <row r="54" spans="1:37" ht="15.75" x14ac:dyDescent="0.25">
      <c r="A54" s="52">
        <v>38</v>
      </c>
      <c r="B54" s="52" t="s">
        <v>207</v>
      </c>
      <c r="C54" s="53">
        <v>13517106</v>
      </c>
      <c r="D54" s="53" t="s">
        <v>131</v>
      </c>
      <c r="E54" s="17">
        <v>16</v>
      </c>
      <c r="F54" s="17">
        <v>18</v>
      </c>
      <c r="G54" s="17">
        <v>9</v>
      </c>
      <c r="H54" s="17">
        <v>6</v>
      </c>
      <c r="I54" s="17">
        <v>18.5</v>
      </c>
      <c r="J54" s="17">
        <f t="shared" si="15"/>
        <v>67.5</v>
      </c>
      <c r="K54" s="17">
        <v>34</v>
      </c>
      <c r="L54" s="17">
        <v>9.5</v>
      </c>
      <c r="M54" s="17">
        <v>9.5</v>
      </c>
      <c r="N54" s="17">
        <v>20</v>
      </c>
      <c r="O54" s="17">
        <v>4</v>
      </c>
      <c r="P54" s="17">
        <v>2</v>
      </c>
      <c r="Q54" s="17">
        <f t="shared" si="16"/>
        <v>79</v>
      </c>
      <c r="R54" s="17">
        <v>100</v>
      </c>
      <c r="S54" s="17">
        <v>100</v>
      </c>
      <c r="T54" s="17">
        <v>81</v>
      </c>
      <c r="U54" s="54">
        <f t="shared" si="17"/>
        <v>93.666666666666671</v>
      </c>
      <c r="V54" s="17">
        <v>102</v>
      </c>
      <c r="W54" s="17">
        <v>100</v>
      </c>
      <c r="X54" s="17">
        <v>87.5</v>
      </c>
      <c r="Y54" s="24">
        <f t="shared" si="18"/>
        <v>96.5</v>
      </c>
      <c r="Z54" s="26" t="s">
        <v>41</v>
      </c>
      <c r="AA54" s="26">
        <v>81</v>
      </c>
      <c r="AB54" s="10">
        <v>27</v>
      </c>
      <c r="AC54" s="27">
        <f t="shared" si="14"/>
        <v>100</v>
      </c>
      <c r="AD54" s="18">
        <f t="shared" si="20"/>
        <v>81.579166666666666</v>
      </c>
      <c r="AE54" s="16" t="s">
        <v>41</v>
      </c>
      <c r="AF54" s="19" t="str">
        <f t="shared" si="19"/>
        <v>A</v>
      </c>
      <c r="AG54" s="20" t="str">
        <f t="shared" si="21"/>
        <v>Ikraduya Edian</v>
      </c>
      <c r="AH54" s="20">
        <f t="shared" si="22"/>
        <v>13517106</v>
      </c>
      <c r="AI54" s="52" t="s">
        <v>207</v>
      </c>
      <c r="AJ54" s="10">
        <v>38</v>
      </c>
    </row>
    <row r="55" spans="1:37" ht="15.75" x14ac:dyDescent="0.25">
      <c r="A55" s="52">
        <v>39</v>
      </c>
      <c r="B55" s="52" t="s">
        <v>207</v>
      </c>
      <c r="C55" s="53">
        <v>13517109</v>
      </c>
      <c r="D55" s="53" t="s">
        <v>132</v>
      </c>
      <c r="E55" s="17">
        <v>28</v>
      </c>
      <c r="F55" s="17">
        <v>13</v>
      </c>
      <c r="G55" s="17">
        <v>10</v>
      </c>
      <c r="H55" s="17">
        <v>13.5</v>
      </c>
      <c r="I55" s="17">
        <v>20</v>
      </c>
      <c r="J55" s="17">
        <f t="shared" si="15"/>
        <v>84.5</v>
      </c>
      <c r="K55" s="17">
        <v>33</v>
      </c>
      <c r="L55" s="17">
        <v>12</v>
      </c>
      <c r="M55" s="17">
        <v>4.5</v>
      </c>
      <c r="N55" s="17">
        <v>17</v>
      </c>
      <c r="O55" s="17">
        <v>5</v>
      </c>
      <c r="P55" s="17">
        <v>2</v>
      </c>
      <c r="Q55" s="17">
        <f t="shared" si="16"/>
        <v>73.5</v>
      </c>
      <c r="R55" s="17">
        <v>85</v>
      </c>
      <c r="S55" s="17">
        <v>100</v>
      </c>
      <c r="T55" s="17">
        <v>110</v>
      </c>
      <c r="U55" s="54">
        <f t="shared" si="17"/>
        <v>98.333333333333329</v>
      </c>
      <c r="V55" s="17">
        <v>101</v>
      </c>
      <c r="W55" s="17">
        <v>103</v>
      </c>
      <c r="X55" s="17">
        <v>102</v>
      </c>
      <c r="Y55" s="24">
        <f t="shared" si="18"/>
        <v>102</v>
      </c>
      <c r="Z55" s="26" t="s">
        <v>38</v>
      </c>
      <c r="AA55" s="26">
        <v>76</v>
      </c>
      <c r="AB55" s="10">
        <v>25</v>
      </c>
      <c r="AC55" s="27">
        <f t="shared" si="14"/>
        <v>92.592592592592595</v>
      </c>
      <c r="AD55" s="18">
        <f t="shared" si="20"/>
        <v>86.298148148148144</v>
      </c>
      <c r="AE55" s="16" t="s">
        <v>41</v>
      </c>
      <c r="AF55" s="19" t="str">
        <f t="shared" si="19"/>
        <v>A</v>
      </c>
      <c r="AG55" s="20" t="str">
        <f t="shared" si="21"/>
        <v>Fata Nugraha</v>
      </c>
      <c r="AH55" s="20">
        <f t="shared" si="22"/>
        <v>13517109</v>
      </c>
      <c r="AI55" s="52" t="s">
        <v>207</v>
      </c>
      <c r="AJ55" s="10">
        <v>39</v>
      </c>
    </row>
    <row r="56" spans="1:37" ht="15.75" x14ac:dyDescent="0.25">
      <c r="A56" s="52">
        <v>40</v>
      </c>
      <c r="B56" s="52" t="s">
        <v>207</v>
      </c>
      <c r="C56" s="53">
        <v>13517112</v>
      </c>
      <c r="D56" s="53" t="s">
        <v>133</v>
      </c>
      <c r="E56" s="17">
        <v>8</v>
      </c>
      <c r="F56" s="17">
        <v>9</v>
      </c>
      <c r="G56" s="17">
        <v>9</v>
      </c>
      <c r="H56" s="17">
        <v>7.5</v>
      </c>
      <c r="I56" s="17">
        <v>12.5</v>
      </c>
      <c r="J56" s="17">
        <f t="shared" si="15"/>
        <v>46</v>
      </c>
      <c r="K56" s="17">
        <v>27</v>
      </c>
      <c r="L56" s="17">
        <v>5.5</v>
      </c>
      <c r="M56" s="17">
        <v>4.5</v>
      </c>
      <c r="N56" s="17">
        <v>16</v>
      </c>
      <c r="O56" s="17">
        <v>4</v>
      </c>
      <c r="P56" s="17">
        <v>2</v>
      </c>
      <c r="Q56" s="17">
        <f t="shared" si="16"/>
        <v>59</v>
      </c>
      <c r="R56" s="17">
        <v>100</v>
      </c>
      <c r="S56" s="17">
        <v>95</v>
      </c>
      <c r="T56" s="17">
        <v>87</v>
      </c>
      <c r="U56" s="54">
        <f t="shared" si="17"/>
        <v>94</v>
      </c>
      <c r="V56" s="17">
        <v>109.5</v>
      </c>
      <c r="W56" s="17">
        <v>93</v>
      </c>
      <c r="X56" s="17">
        <v>100.5</v>
      </c>
      <c r="Y56" s="24">
        <f t="shared" si="18"/>
        <v>101</v>
      </c>
      <c r="Z56" s="26" t="s">
        <v>41</v>
      </c>
      <c r="AA56" s="26">
        <v>81</v>
      </c>
      <c r="AB56" s="10">
        <v>27</v>
      </c>
      <c r="AC56" s="27">
        <f t="shared" si="14"/>
        <v>100</v>
      </c>
      <c r="AD56" s="18">
        <f t="shared" si="20"/>
        <v>70.174999999999997</v>
      </c>
      <c r="AE56" s="16" t="s">
        <v>38</v>
      </c>
      <c r="AF56" s="19" t="str">
        <f t="shared" si="19"/>
        <v>B</v>
      </c>
      <c r="AG56" s="20" t="str">
        <f t="shared" si="21"/>
        <v>Muhammad Nurdin Husen</v>
      </c>
      <c r="AH56" s="20">
        <f t="shared" si="22"/>
        <v>13517112</v>
      </c>
      <c r="AI56" s="52" t="s">
        <v>207</v>
      </c>
      <c r="AJ56" s="10">
        <v>40</v>
      </c>
    </row>
    <row r="57" spans="1:37" ht="15.75" x14ac:dyDescent="0.25">
      <c r="A57" s="52">
        <v>41</v>
      </c>
      <c r="B57" s="52" t="s">
        <v>207</v>
      </c>
      <c r="C57" s="53">
        <v>13517115</v>
      </c>
      <c r="D57" s="53" t="s">
        <v>134</v>
      </c>
      <c r="E57" s="17">
        <v>26</v>
      </c>
      <c r="F57" s="17">
        <v>13</v>
      </c>
      <c r="G57" s="17">
        <v>9</v>
      </c>
      <c r="H57" s="17">
        <v>9.5</v>
      </c>
      <c r="I57" s="17">
        <v>16</v>
      </c>
      <c r="J57" s="17">
        <f t="shared" si="15"/>
        <v>73.5</v>
      </c>
      <c r="K57" s="17">
        <v>33</v>
      </c>
      <c r="L57" s="17">
        <v>14.5</v>
      </c>
      <c r="M57" s="17">
        <v>8.5</v>
      </c>
      <c r="N57" s="17">
        <v>20</v>
      </c>
      <c r="O57" s="17">
        <v>6</v>
      </c>
      <c r="P57" s="17">
        <v>2</v>
      </c>
      <c r="Q57" s="17">
        <f t="shared" si="16"/>
        <v>84</v>
      </c>
      <c r="R57" s="17">
        <v>100</v>
      </c>
      <c r="S57" s="17">
        <v>100</v>
      </c>
      <c r="T57" s="17">
        <v>105</v>
      </c>
      <c r="U57" s="54">
        <f t="shared" si="17"/>
        <v>101.66666666666667</v>
      </c>
      <c r="V57" s="17">
        <v>105</v>
      </c>
      <c r="W57" s="17">
        <v>107</v>
      </c>
      <c r="X57" s="17">
        <v>94.25</v>
      </c>
      <c r="Y57" s="24">
        <f t="shared" si="18"/>
        <v>102.08333333333333</v>
      </c>
      <c r="Z57" s="26" t="s">
        <v>41</v>
      </c>
      <c r="AA57" s="26">
        <v>81</v>
      </c>
      <c r="AB57" s="10">
        <v>27</v>
      </c>
      <c r="AC57" s="27">
        <f t="shared" si="14"/>
        <v>100</v>
      </c>
      <c r="AD57" s="18">
        <f t="shared" si="20"/>
        <v>86.935416666666669</v>
      </c>
      <c r="AE57" s="16" t="s">
        <v>41</v>
      </c>
      <c r="AF57" s="19" t="str">
        <f t="shared" si="19"/>
        <v>A</v>
      </c>
      <c r="AG57" s="20" t="str">
        <f t="shared" si="21"/>
        <v>Edward Alexander Jaya</v>
      </c>
      <c r="AH57" s="20">
        <f t="shared" si="22"/>
        <v>13517115</v>
      </c>
      <c r="AI57" s="52" t="s">
        <v>207</v>
      </c>
      <c r="AJ57" s="10">
        <v>41</v>
      </c>
    </row>
    <row r="58" spans="1:37" ht="15.75" x14ac:dyDescent="0.25">
      <c r="A58" s="52">
        <v>42</v>
      </c>
      <c r="B58" s="52" t="s">
        <v>207</v>
      </c>
      <c r="C58" s="53">
        <v>13517118</v>
      </c>
      <c r="D58" s="53" t="s">
        <v>135</v>
      </c>
      <c r="E58" s="17">
        <v>24.5</v>
      </c>
      <c r="F58" s="17">
        <v>12</v>
      </c>
      <c r="G58" s="17">
        <v>9</v>
      </c>
      <c r="H58" s="17">
        <v>15</v>
      </c>
      <c r="I58" s="17">
        <v>16.5</v>
      </c>
      <c r="J58" s="17">
        <f t="shared" si="15"/>
        <v>77</v>
      </c>
      <c r="K58" s="17">
        <v>33.5</v>
      </c>
      <c r="L58" s="17">
        <v>10.5</v>
      </c>
      <c r="M58" s="17">
        <v>12.5</v>
      </c>
      <c r="N58" s="17">
        <v>16</v>
      </c>
      <c r="O58" s="17">
        <v>3</v>
      </c>
      <c r="P58" s="17">
        <v>2</v>
      </c>
      <c r="Q58" s="17">
        <f t="shared" si="16"/>
        <v>77.5</v>
      </c>
      <c r="R58" s="17">
        <v>95</v>
      </c>
      <c r="S58" s="17">
        <v>100</v>
      </c>
      <c r="T58" s="17">
        <v>105</v>
      </c>
      <c r="U58" s="54">
        <f t="shared" si="17"/>
        <v>100</v>
      </c>
      <c r="V58" s="17">
        <v>102</v>
      </c>
      <c r="W58" s="17">
        <v>98</v>
      </c>
      <c r="X58" s="17">
        <v>102.5</v>
      </c>
      <c r="Y58" s="24">
        <f t="shared" si="18"/>
        <v>100.83333333333333</v>
      </c>
      <c r="Z58" s="26" t="s">
        <v>40</v>
      </c>
      <c r="AA58" s="26">
        <v>66</v>
      </c>
      <c r="AB58" s="10">
        <v>26</v>
      </c>
      <c r="AC58" s="27">
        <f t="shared" si="14"/>
        <v>96.296296296296291</v>
      </c>
      <c r="AD58" s="18">
        <f t="shared" si="20"/>
        <v>84.744907407407396</v>
      </c>
      <c r="AE58" s="16" t="s">
        <v>40</v>
      </c>
      <c r="AF58" s="19" t="str">
        <f t="shared" si="19"/>
        <v>A</v>
      </c>
      <c r="AG58" s="20" t="str">
        <f t="shared" si="21"/>
        <v>Nada Afra Sabrina</v>
      </c>
      <c r="AH58" s="20">
        <f t="shared" si="22"/>
        <v>13517118</v>
      </c>
      <c r="AI58" s="52" t="s">
        <v>207</v>
      </c>
      <c r="AJ58" s="10">
        <v>42</v>
      </c>
    </row>
    <row r="59" spans="1:37" ht="15.75" x14ac:dyDescent="0.25">
      <c r="A59" s="52">
        <v>43</v>
      </c>
      <c r="B59" s="52" t="s">
        <v>207</v>
      </c>
      <c r="C59" s="53">
        <v>13517121</v>
      </c>
      <c r="D59" s="53" t="s">
        <v>136</v>
      </c>
      <c r="E59" s="17">
        <v>21.5</v>
      </c>
      <c r="F59" s="17">
        <v>11</v>
      </c>
      <c r="G59" s="17">
        <v>6</v>
      </c>
      <c r="H59" s="17">
        <v>15</v>
      </c>
      <c r="I59" s="17">
        <v>5</v>
      </c>
      <c r="J59" s="17">
        <f t="shared" si="15"/>
        <v>58.5</v>
      </c>
      <c r="K59" s="17">
        <v>31.5</v>
      </c>
      <c r="L59" s="17">
        <v>10</v>
      </c>
      <c r="M59" s="17">
        <v>2</v>
      </c>
      <c r="N59" s="17">
        <v>12</v>
      </c>
      <c r="O59" s="17">
        <v>4</v>
      </c>
      <c r="P59" s="17">
        <v>2</v>
      </c>
      <c r="Q59" s="17">
        <f t="shared" si="16"/>
        <v>61.5</v>
      </c>
      <c r="R59" s="17">
        <v>90</v>
      </c>
      <c r="S59" s="17">
        <v>100</v>
      </c>
      <c r="T59" s="17">
        <v>105</v>
      </c>
      <c r="U59" s="54">
        <f t="shared" si="17"/>
        <v>98.333333333333329</v>
      </c>
      <c r="V59" s="17">
        <v>110</v>
      </c>
      <c r="W59" s="17">
        <v>108</v>
      </c>
      <c r="X59" s="17">
        <v>104</v>
      </c>
      <c r="Y59" s="24">
        <f t="shared" si="18"/>
        <v>107.33333333333333</v>
      </c>
      <c r="Z59" s="26" t="s">
        <v>41</v>
      </c>
      <c r="AA59" s="26">
        <v>81</v>
      </c>
      <c r="AB59" s="10">
        <v>27</v>
      </c>
      <c r="AC59" s="27">
        <f t="shared" si="14"/>
        <v>100</v>
      </c>
      <c r="AD59" s="18">
        <f t="shared" si="20"/>
        <v>76.533333333333331</v>
      </c>
      <c r="AE59" s="16" t="s">
        <v>39</v>
      </c>
      <c r="AF59" s="19" t="str">
        <f t="shared" si="19"/>
        <v>AB</v>
      </c>
      <c r="AG59" s="20" t="str">
        <f t="shared" si="21"/>
        <v>Anissa Putri Dinanti</v>
      </c>
      <c r="AH59" s="20">
        <f t="shared" si="22"/>
        <v>13517121</v>
      </c>
      <c r="AI59" s="52" t="s">
        <v>207</v>
      </c>
      <c r="AJ59" s="10">
        <v>43</v>
      </c>
    </row>
    <row r="60" spans="1:37" ht="15.75" x14ac:dyDescent="0.25">
      <c r="A60" s="52">
        <v>44</v>
      </c>
      <c r="B60" s="52" t="s">
        <v>207</v>
      </c>
      <c r="C60" s="53">
        <v>13517124</v>
      </c>
      <c r="D60" s="53" t="s">
        <v>137</v>
      </c>
      <c r="E60" s="17">
        <v>22</v>
      </c>
      <c r="F60" s="17">
        <v>13</v>
      </c>
      <c r="G60" s="17">
        <v>9</v>
      </c>
      <c r="H60" s="17">
        <v>7</v>
      </c>
      <c r="I60" s="17">
        <v>12</v>
      </c>
      <c r="J60" s="17">
        <f t="shared" si="15"/>
        <v>63</v>
      </c>
      <c r="K60" s="17">
        <v>32.5</v>
      </c>
      <c r="L60" s="17">
        <v>2.5</v>
      </c>
      <c r="M60" s="17">
        <v>5.5</v>
      </c>
      <c r="N60" s="17">
        <v>8.5</v>
      </c>
      <c r="O60" s="17">
        <v>3</v>
      </c>
      <c r="P60" s="17">
        <v>2</v>
      </c>
      <c r="Q60" s="17">
        <f t="shared" si="16"/>
        <v>54</v>
      </c>
      <c r="R60" s="17">
        <v>95</v>
      </c>
      <c r="S60" s="17">
        <v>100</v>
      </c>
      <c r="T60" s="17">
        <v>105</v>
      </c>
      <c r="U60" s="54">
        <f t="shared" si="17"/>
        <v>100</v>
      </c>
      <c r="V60" s="17">
        <v>108</v>
      </c>
      <c r="W60" s="17">
        <v>106</v>
      </c>
      <c r="X60" s="17">
        <v>110</v>
      </c>
      <c r="Y60" s="24">
        <f t="shared" si="18"/>
        <v>108</v>
      </c>
      <c r="Z60" s="26" t="s">
        <v>41</v>
      </c>
      <c r="AA60" s="26">
        <v>81</v>
      </c>
      <c r="AB60" s="10">
        <v>27</v>
      </c>
      <c r="AC60" s="27">
        <f t="shared" si="14"/>
        <v>100</v>
      </c>
      <c r="AD60" s="18">
        <f t="shared" si="20"/>
        <v>75.949999999999989</v>
      </c>
      <c r="AE60" s="16" t="s">
        <v>39</v>
      </c>
      <c r="AF60" s="19" t="str">
        <f t="shared" si="19"/>
        <v>B</v>
      </c>
      <c r="AG60" s="20" t="str">
        <f t="shared" si="21"/>
        <v>Arvin Yustin</v>
      </c>
      <c r="AH60" s="20">
        <f t="shared" si="22"/>
        <v>13517124</v>
      </c>
      <c r="AI60" s="52" t="s">
        <v>207</v>
      </c>
      <c r="AJ60" s="10">
        <v>44</v>
      </c>
    </row>
    <row r="61" spans="1:37" ht="15.75" x14ac:dyDescent="0.25">
      <c r="A61" s="52">
        <v>45</v>
      </c>
      <c r="B61" s="52" t="s">
        <v>207</v>
      </c>
      <c r="C61" s="53">
        <v>13517127</v>
      </c>
      <c r="D61" s="53" t="s">
        <v>138</v>
      </c>
      <c r="E61" s="17">
        <v>21</v>
      </c>
      <c r="F61" s="17">
        <v>11</v>
      </c>
      <c r="G61" s="17">
        <v>6</v>
      </c>
      <c r="H61" s="17">
        <v>13</v>
      </c>
      <c r="I61" s="17">
        <v>13</v>
      </c>
      <c r="J61" s="17">
        <f t="shared" si="15"/>
        <v>64</v>
      </c>
      <c r="K61" s="17">
        <v>29</v>
      </c>
      <c r="L61" s="17">
        <v>7.5</v>
      </c>
      <c r="M61" s="17">
        <v>12.5</v>
      </c>
      <c r="N61" s="17">
        <v>17.5</v>
      </c>
      <c r="O61" s="17">
        <v>5</v>
      </c>
      <c r="P61" s="17">
        <v>2</v>
      </c>
      <c r="Q61" s="17">
        <f t="shared" si="16"/>
        <v>73.5</v>
      </c>
      <c r="R61" s="17">
        <v>80</v>
      </c>
      <c r="S61" s="17">
        <v>93</v>
      </c>
      <c r="T61" s="17">
        <v>95</v>
      </c>
      <c r="U61" s="54">
        <f t="shared" si="17"/>
        <v>89.333333333333329</v>
      </c>
      <c r="V61" s="17">
        <v>100</v>
      </c>
      <c r="W61" s="17">
        <v>105</v>
      </c>
      <c r="X61" s="17">
        <v>113</v>
      </c>
      <c r="Y61" s="24">
        <f t="shared" si="18"/>
        <v>106</v>
      </c>
      <c r="Z61" s="26" t="s">
        <v>38</v>
      </c>
      <c r="AA61" s="26">
        <v>76</v>
      </c>
      <c r="AB61" s="10">
        <v>27</v>
      </c>
      <c r="AC61" s="27">
        <f t="shared" si="14"/>
        <v>100</v>
      </c>
      <c r="AD61" s="18">
        <f t="shared" si="20"/>
        <v>80.333333333333329</v>
      </c>
      <c r="AE61" s="16" t="s">
        <v>38</v>
      </c>
      <c r="AF61" s="19" t="str">
        <f t="shared" si="19"/>
        <v>A</v>
      </c>
      <c r="AG61" s="20" t="str">
        <f t="shared" si="21"/>
        <v>Akhmal Iswara Adjie</v>
      </c>
      <c r="AH61" s="20">
        <f t="shared" si="22"/>
        <v>13517127</v>
      </c>
      <c r="AI61" s="52" t="s">
        <v>207</v>
      </c>
      <c r="AJ61" s="10">
        <v>45</v>
      </c>
    </row>
    <row r="62" spans="1:37" ht="15.75" x14ac:dyDescent="0.25">
      <c r="A62" s="52">
        <v>46</v>
      </c>
      <c r="B62" s="52" t="s">
        <v>207</v>
      </c>
      <c r="C62" s="53">
        <v>13517130</v>
      </c>
      <c r="D62" s="53" t="s">
        <v>139</v>
      </c>
      <c r="E62" s="17">
        <v>16</v>
      </c>
      <c r="F62" s="17">
        <v>16</v>
      </c>
      <c r="G62" s="17">
        <v>9</v>
      </c>
      <c r="H62" s="17">
        <v>0</v>
      </c>
      <c r="I62" s="17">
        <v>2.5</v>
      </c>
      <c r="J62" s="17">
        <f t="shared" si="15"/>
        <v>43.5</v>
      </c>
      <c r="K62" s="17">
        <v>21.5</v>
      </c>
      <c r="L62" s="17">
        <v>10</v>
      </c>
      <c r="M62" s="17">
        <v>3</v>
      </c>
      <c r="N62" s="17">
        <v>14</v>
      </c>
      <c r="O62" s="17">
        <v>1</v>
      </c>
      <c r="P62" s="17">
        <v>2</v>
      </c>
      <c r="Q62" s="17">
        <f t="shared" si="16"/>
        <v>51.5</v>
      </c>
      <c r="R62" s="17">
        <v>95</v>
      </c>
      <c r="S62" s="17">
        <v>85</v>
      </c>
      <c r="T62" s="17">
        <v>101</v>
      </c>
      <c r="U62" s="54">
        <f t="shared" si="17"/>
        <v>93.666666666666671</v>
      </c>
      <c r="V62" s="17">
        <v>72</v>
      </c>
      <c r="W62" s="17">
        <v>108</v>
      </c>
      <c r="X62" s="17">
        <v>108</v>
      </c>
      <c r="Y62" s="24">
        <f t="shared" si="18"/>
        <v>96</v>
      </c>
      <c r="Z62" s="26" t="s">
        <v>39</v>
      </c>
      <c r="AA62" s="26">
        <v>71</v>
      </c>
      <c r="AB62" s="10">
        <v>24</v>
      </c>
      <c r="AC62" s="27">
        <f t="shared" si="14"/>
        <v>88.888888888888886</v>
      </c>
      <c r="AD62" s="18">
        <f t="shared" si="20"/>
        <v>65.238888888888894</v>
      </c>
      <c r="AE62" s="16" t="s">
        <v>40</v>
      </c>
      <c r="AF62" s="19" t="str">
        <f t="shared" si="19"/>
        <v>BC</v>
      </c>
      <c r="AG62" s="20" t="str">
        <f t="shared" si="21"/>
        <v>Eka Sunandika</v>
      </c>
      <c r="AH62" s="20">
        <f t="shared" si="22"/>
        <v>13517130</v>
      </c>
      <c r="AI62" s="52" t="s">
        <v>207</v>
      </c>
      <c r="AJ62" s="10">
        <v>46</v>
      </c>
    </row>
    <row r="63" spans="1:37" ht="15.75" x14ac:dyDescent="0.25">
      <c r="A63" s="52">
        <v>47</v>
      </c>
      <c r="B63" s="52" t="s">
        <v>207</v>
      </c>
      <c r="C63" s="53">
        <v>13517133</v>
      </c>
      <c r="D63" s="53" t="s">
        <v>140</v>
      </c>
      <c r="E63" s="17">
        <v>15.5</v>
      </c>
      <c r="F63" s="17">
        <v>10</v>
      </c>
      <c r="G63" s="17">
        <v>4</v>
      </c>
      <c r="H63" s="17">
        <v>6</v>
      </c>
      <c r="I63" s="17">
        <v>3.5</v>
      </c>
      <c r="J63" s="17">
        <f t="shared" si="15"/>
        <v>39</v>
      </c>
      <c r="K63" s="17">
        <v>34</v>
      </c>
      <c r="L63" s="17">
        <v>14</v>
      </c>
      <c r="M63" s="17">
        <v>12.5</v>
      </c>
      <c r="N63" s="17">
        <v>11.5</v>
      </c>
      <c r="O63" s="17">
        <v>2</v>
      </c>
      <c r="P63" s="17">
        <v>2</v>
      </c>
      <c r="Q63" s="17">
        <f t="shared" si="16"/>
        <v>76</v>
      </c>
      <c r="R63" s="17">
        <v>100</v>
      </c>
      <c r="S63" s="17">
        <v>100</v>
      </c>
      <c r="T63" s="17">
        <v>105</v>
      </c>
      <c r="U63" s="54">
        <f t="shared" si="17"/>
        <v>101.66666666666667</v>
      </c>
      <c r="V63" s="17">
        <v>102</v>
      </c>
      <c r="W63" s="17">
        <v>108</v>
      </c>
      <c r="X63" s="17">
        <v>101.5</v>
      </c>
      <c r="Y63" s="24">
        <f t="shared" si="18"/>
        <v>103.83333333333333</v>
      </c>
      <c r="Z63" s="26" t="s">
        <v>41</v>
      </c>
      <c r="AA63" s="26">
        <v>81</v>
      </c>
      <c r="AB63" s="10">
        <v>23</v>
      </c>
      <c r="AC63" s="27">
        <f t="shared" si="14"/>
        <v>85.18518518518519</v>
      </c>
      <c r="AD63" s="18">
        <f t="shared" si="20"/>
        <v>74.208796296296299</v>
      </c>
      <c r="AE63" s="16" t="s">
        <v>40</v>
      </c>
      <c r="AF63" s="19" t="str">
        <f t="shared" si="19"/>
        <v>B</v>
      </c>
      <c r="AG63" s="20" t="str">
        <f t="shared" si="21"/>
        <v>Fitria Budi Ananda</v>
      </c>
      <c r="AH63" s="20">
        <f t="shared" si="22"/>
        <v>13517133</v>
      </c>
      <c r="AI63" s="52" t="s">
        <v>207</v>
      </c>
      <c r="AJ63" s="10">
        <v>47</v>
      </c>
    </row>
    <row r="64" spans="1:37" ht="15.75" x14ac:dyDescent="0.25">
      <c r="A64" s="52">
        <v>48</v>
      </c>
      <c r="B64" s="52" t="s">
        <v>207</v>
      </c>
      <c r="C64" s="53">
        <v>13517136</v>
      </c>
      <c r="D64" s="53" t="s">
        <v>141</v>
      </c>
      <c r="E64" s="17">
        <v>17</v>
      </c>
      <c r="F64" s="17">
        <v>9</v>
      </c>
      <c r="G64" s="17">
        <v>16</v>
      </c>
      <c r="H64" s="17">
        <v>7</v>
      </c>
      <c r="I64" s="17" t="s">
        <v>203</v>
      </c>
      <c r="J64" s="17">
        <f t="shared" si="15"/>
        <v>49</v>
      </c>
      <c r="K64" s="17">
        <v>14</v>
      </c>
      <c r="L64" s="17">
        <v>1</v>
      </c>
      <c r="M64" s="17">
        <v>5.5</v>
      </c>
      <c r="N64" s="17">
        <v>10</v>
      </c>
      <c r="O64" s="17">
        <v>3</v>
      </c>
      <c r="P64" s="17">
        <v>2</v>
      </c>
      <c r="Q64" s="17">
        <f t="shared" si="16"/>
        <v>35.5</v>
      </c>
      <c r="R64" s="17">
        <v>90</v>
      </c>
      <c r="S64" s="17">
        <v>98</v>
      </c>
      <c r="T64" s="17">
        <v>110</v>
      </c>
      <c r="U64" s="54">
        <f t="shared" si="17"/>
        <v>99.333333333333329</v>
      </c>
      <c r="V64" s="17">
        <v>103</v>
      </c>
      <c r="W64" s="17">
        <v>98</v>
      </c>
      <c r="X64" s="17">
        <v>65.5</v>
      </c>
      <c r="Y64" s="24">
        <f t="shared" si="18"/>
        <v>88.833333333333329</v>
      </c>
      <c r="Z64" s="26" t="s">
        <v>204</v>
      </c>
      <c r="AA64" s="26">
        <v>0</v>
      </c>
      <c r="AB64" s="10">
        <v>24</v>
      </c>
      <c r="AC64" s="27">
        <f t="shared" si="14"/>
        <v>88.888888888888886</v>
      </c>
      <c r="AD64" s="18">
        <f t="shared" si="20"/>
        <v>57.49305555555555</v>
      </c>
      <c r="AE64" s="16" t="s">
        <v>40</v>
      </c>
      <c r="AF64" s="19" t="str">
        <f t="shared" si="19"/>
        <v>C</v>
      </c>
      <c r="AG64" s="20" t="str">
        <f t="shared" si="21"/>
        <v>Lucky Jonathan Chandra</v>
      </c>
      <c r="AH64" s="20">
        <f t="shared" si="22"/>
        <v>13517136</v>
      </c>
      <c r="AI64" s="52" t="s">
        <v>207</v>
      </c>
      <c r="AJ64" s="10">
        <v>48</v>
      </c>
    </row>
    <row r="65" spans="1:44" ht="15.75" x14ac:dyDescent="0.25">
      <c r="A65" s="55">
        <v>49</v>
      </c>
      <c r="B65" s="52" t="s">
        <v>207</v>
      </c>
      <c r="C65" s="53">
        <v>13517139</v>
      </c>
      <c r="D65" s="53" t="s">
        <v>142</v>
      </c>
      <c r="E65" s="56">
        <v>9.5</v>
      </c>
      <c r="F65" s="17">
        <v>14</v>
      </c>
      <c r="G65" s="17">
        <v>9</v>
      </c>
      <c r="H65" s="17">
        <v>0</v>
      </c>
      <c r="I65" s="17">
        <v>9</v>
      </c>
      <c r="J65" s="17">
        <f t="shared" si="15"/>
        <v>41.5</v>
      </c>
      <c r="K65" s="56">
        <v>35</v>
      </c>
      <c r="L65" s="17">
        <v>12</v>
      </c>
      <c r="M65" s="17">
        <v>12.5</v>
      </c>
      <c r="N65" s="17">
        <v>11</v>
      </c>
      <c r="O65" s="17">
        <v>3</v>
      </c>
      <c r="P65" s="17">
        <v>2</v>
      </c>
      <c r="Q65" s="17">
        <f t="shared" si="16"/>
        <v>75.5</v>
      </c>
      <c r="R65" s="17">
        <v>95</v>
      </c>
      <c r="S65" s="17">
        <v>100</v>
      </c>
      <c r="T65" s="17">
        <v>105</v>
      </c>
      <c r="U65" s="54">
        <f t="shared" si="17"/>
        <v>100</v>
      </c>
      <c r="V65" s="17">
        <v>102</v>
      </c>
      <c r="W65" s="17">
        <v>100</v>
      </c>
      <c r="X65" s="17">
        <v>79</v>
      </c>
      <c r="Y65" s="24">
        <f t="shared" si="18"/>
        <v>93.666666666666671</v>
      </c>
      <c r="Z65" s="26" t="s">
        <v>38</v>
      </c>
      <c r="AA65" s="26">
        <v>76</v>
      </c>
      <c r="AB65" s="10">
        <v>26</v>
      </c>
      <c r="AC65" s="27">
        <f t="shared" si="14"/>
        <v>96.296296296296291</v>
      </c>
      <c r="AD65" s="18">
        <f t="shared" si="20"/>
        <v>72.382407407407399</v>
      </c>
      <c r="AE65" s="16" t="s">
        <v>40</v>
      </c>
      <c r="AF65" s="19" t="str">
        <f t="shared" si="19"/>
        <v>B</v>
      </c>
      <c r="AG65" s="20" t="str">
        <f t="shared" si="21"/>
        <v>Syaiful Anwar</v>
      </c>
      <c r="AH65" s="20">
        <f t="shared" si="22"/>
        <v>13517139</v>
      </c>
      <c r="AI65" s="52" t="s">
        <v>207</v>
      </c>
      <c r="AJ65" s="15">
        <v>49</v>
      </c>
    </row>
    <row r="66" spans="1:44" ht="15.75" x14ac:dyDescent="0.25">
      <c r="A66" s="52">
        <v>50</v>
      </c>
      <c r="B66" s="52" t="s">
        <v>207</v>
      </c>
      <c r="C66" s="53">
        <v>13517142</v>
      </c>
      <c r="D66" s="53" t="s">
        <v>143</v>
      </c>
      <c r="E66" s="57">
        <v>12.5</v>
      </c>
      <c r="F66" s="17">
        <v>10</v>
      </c>
      <c r="G66" s="17">
        <v>14</v>
      </c>
      <c r="H66" s="17">
        <v>9.5</v>
      </c>
      <c r="I66" s="17">
        <v>7</v>
      </c>
      <c r="J66" s="17">
        <f t="shared" si="15"/>
        <v>53</v>
      </c>
      <c r="K66" s="57">
        <v>33</v>
      </c>
      <c r="L66" s="17">
        <v>2</v>
      </c>
      <c r="M66" s="17">
        <v>10.5</v>
      </c>
      <c r="N66" s="17">
        <v>16</v>
      </c>
      <c r="O66" s="17">
        <v>5</v>
      </c>
      <c r="P66" s="17">
        <v>2</v>
      </c>
      <c r="Q66" s="17">
        <f t="shared" si="16"/>
        <v>68.5</v>
      </c>
      <c r="R66" s="17">
        <v>95</v>
      </c>
      <c r="S66" s="17">
        <v>96</v>
      </c>
      <c r="T66" s="17">
        <v>103</v>
      </c>
      <c r="U66" s="54">
        <f t="shared" si="17"/>
        <v>98</v>
      </c>
      <c r="V66" s="17">
        <v>110</v>
      </c>
      <c r="W66" s="17">
        <v>104</v>
      </c>
      <c r="X66" s="17">
        <v>86.5</v>
      </c>
      <c r="Y66" s="24">
        <f t="shared" si="18"/>
        <v>100.16666666666667</v>
      </c>
      <c r="Z66" s="26" t="s">
        <v>38</v>
      </c>
      <c r="AA66" s="26">
        <v>76</v>
      </c>
      <c r="AB66" s="10">
        <v>27</v>
      </c>
      <c r="AC66" s="27">
        <f t="shared" si="14"/>
        <v>100</v>
      </c>
      <c r="AD66" s="18">
        <f t="shared" si="20"/>
        <v>75.087499999999991</v>
      </c>
      <c r="AE66" s="16" t="s">
        <v>39</v>
      </c>
      <c r="AF66" s="19" t="str">
        <f t="shared" si="19"/>
        <v>B</v>
      </c>
      <c r="AG66" s="20" t="str">
        <f t="shared" si="21"/>
        <v>Saskia Imani</v>
      </c>
      <c r="AH66" s="20">
        <f t="shared" si="22"/>
        <v>13517142</v>
      </c>
      <c r="AI66" s="52" t="s">
        <v>207</v>
      </c>
      <c r="AJ66" s="68">
        <v>50</v>
      </c>
    </row>
    <row r="67" spans="1:44" ht="15.75" x14ac:dyDescent="0.25">
      <c r="A67" s="52">
        <v>51</v>
      </c>
      <c r="B67" s="52" t="s">
        <v>207</v>
      </c>
      <c r="C67" s="53">
        <v>13517145</v>
      </c>
      <c r="D67" s="53" t="s">
        <v>144</v>
      </c>
      <c r="E67" s="57">
        <v>22.5</v>
      </c>
      <c r="F67" s="17">
        <v>14</v>
      </c>
      <c r="G67" s="17">
        <v>16</v>
      </c>
      <c r="H67" s="17">
        <v>4</v>
      </c>
      <c r="I67" s="17">
        <v>13.5</v>
      </c>
      <c r="J67" s="17">
        <f t="shared" si="15"/>
        <v>70</v>
      </c>
      <c r="K67" s="57">
        <v>29.5</v>
      </c>
      <c r="L67" s="17">
        <v>16.5</v>
      </c>
      <c r="M67" s="17">
        <v>9.5</v>
      </c>
      <c r="N67" s="17">
        <v>15</v>
      </c>
      <c r="O67" s="17">
        <v>5</v>
      </c>
      <c r="P67" s="17">
        <v>2</v>
      </c>
      <c r="Q67" s="17">
        <f t="shared" si="16"/>
        <v>77.5</v>
      </c>
      <c r="R67" s="17">
        <v>95</v>
      </c>
      <c r="S67" s="17">
        <v>90</v>
      </c>
      <c r="T67" s="17">
        <v>105</v>
      </c>
      <c r="U67" s="54">
        <f t="shared" si="17"/>
        <v>96.666666666666671</v>
      </c>
      <c r="V67" s="17">
        <v>108</v>
      </c>
      <c r="W67" s="17">
        <v>99</v>
      </c>
      <c r="X67" s="17">
        <v>79</v>
      </c>
      <c r="Y67" s="24">
        <f t="shared" si="18"/>
        <v>95.333333333333329</v>
      </c>
      <c r="Z67" s="26" t="s">
        <v>41</v>
      </c>
      <c r="AA67" s="26">
        <v>81</v>
      </c>
      <c r="AB67" s="10">
        <v>27</v>
      </c>
      <c r="AC67" s="27">
        <f t="shared" si="14"/>
        <v>100</v>
      </c>
      <c r="AD67" s="18">
        <f t="shared" si="20"/>
        <v>81.916666666666671</v>
      </c>
      <c r="AE67" s="16" t="s">
        <v>39</v>
      </c>
      <c r="AF67" s="19" t="str">
        <f t="shared" si="19"/>
        <v>A</v>
      </c>
      <c r="AG67" s="20" t="str">
        <f t="shared" si="21"/>
        <v>Muhammad Al Terra</v>
      </c>
      <c r="AH67" s="20">
        <f t="shared" si="22"/>
        <v>13517145</v>
      </c>
      <c r="AI67" s="52" t="s">
        <v>207</v>
      </c>
      <c r="AJ67" s="68">
        <v>51</v>
      </c>
    </row>
    <row r="68" spans="1:44" ht="15.75" x14ac:dyDescent="0.25">
      <c r="A68" s="52">
        <v>52</v>
      </c>
      <c r="B68" s="52" t="s">
        <v>207</v>
      </c>
      <c r="C68" s="53">
        <v>13517148</v>
      </c>
      <c r="D68" s="53" t="s">
        <v>145</v>
      </c>
      <c r="E68" s="57">
        <v>17</v>
      </c>
      <c r="F68" s="17">
        <v>16</v>
      </c>
      <c r="G68" s="17">
        <v>9</v>
      </c>
      <c r="H68" s="17">
        <v>11</v>
      </c>
      <c r="I68" s="17">
        <v>19.5</v>
      </c>
      <c r="J68" s="17">
        <f t="shared" si="15"/>
        <v>72.5</v>
      </c>
      <c r="K68" s="57">
        <v>33.5</v>
      </c>
      <c r="L68" s="17">
        <v>12.5</v>
      </c>
      <c r="M68" s="17">
        <v>10.5</v>
      </c>
      <c r="N68" s="17">
        <v>11</v>
      </c>
      <c r="O68" s="17">
        <v>5</v>
      </c>
      <c r="P68" s="17">
        <v>2</v>
      </c>
      <c r="Q68" s="17">
        <f t="shared" si="16"/>
        <v>74.5</v>
      </c>
      <c r="R68" s="17">
        <v>95</v>
      </c>
      <c r="S68" s="17">
        <v>90</v>
      </c>
      <c r="T68" s="17">
        <v>105</v>
      </c>
      <c r="U68" s="54">
        <f t="shared" si="17"/>
        <v>96.666666666666671</v>
      </c>
      <c r="V68" s="17">
        <v>108</v>
      </c>
      <c r="W68" s="17">
        <v>99</v>
      </c>
      <c r="X68" s="17">
        <v>123</v>
      </c>
      <c r="Y68" s="24">
        <f t="shared" si="18"/>
        <v>110</v>
      </c>
      <c r="Z68" s="26" t="s">
        <v>41</v>
      </c>
      <c r="AA68" s="26">
        <v>81</v>
      </c>
      <c r="AB68" s="10">
        <v>27</v>
      </c>
      <c r="AC68" s="27">
        <f t="shared" si="14"/>
        <v>100</v>
      </c>
      <c r="AD68" s="18">
        <f t="shared" si="20"/>
        <v>85.066666666666663</v>
      </c>
      <c r="AE68" s="16" t="s">
        <v>41</v>
      </c>
      <c r="AF68" s="19" t="str">
        <f t="shared" si="19"/>
        <v>A</v>
      </c>
      <c r="AG68" s="20" t="str">
        <f t="shared" si="21"/>
        <v>Nando Rusrin Pratama</v>
      </c>
      <c r="AH68" s="20">
        <f t="shared" si="22"/>
        <v>13517148</v>
      </c>
      <c r="AI68" s="52" t="s">
        <v>207</v>
      </c>
      <c r="AJ68" s="68">
        <v>52</v>
      </c>
    </row>
    <row r="69" spans="1:44" ht="15.75" x14ac:dyDescent="0.25">
      <c r="A69" s="52">
        <v>53</v>
      </c>
      <c r="B69" s="52" t="s">
        <v>207</v>
      </c>
      <c r="C69" s="53">
        <v>13517151</v>
      </c>
      <c r="D69" s="53" t="s">
        <v>146</v>
      </c>
      <c r="E69" s="57">
        <v>17.5</v>
      </c>
      <c r="F69" s="17">
        <v>12</v>
      </c>
      <c r="G69" s="17">
        <v>9</v>
      </c>
      <c r="H69" s="17">
        <v>8</v>
      </c>
      <c r="I69" s="17">
        <v>7.5</v>
      </c>
      <c r="J69" s="17">
        <f t="shared" si="15"/>
        <v>54</v>
      </c>
      <c r="K69" s="57">
        <v>35</v>
      </c>
      <c r="L69" s="17">
        <v>15.5</v>
      </c>
      <c r="M69" s="17">
        <v>7.5</v>
      </c>
      <c r="N69" s="17">
        <v>14</v>
      </c>
      <c r="O69" s="17">
        <v>4</v>
      </c>
      <c r="P69" s="17">
        <v>2</v>
      </c>
      <c r="Q69" s="17">
        <f t="shared" si="16"/>
        <v>78</v>
      </c>
      <c r="R69" s="17">
        <v>95</v>
      </c>
      <c r="S69" s="17">
        <v>85</v>
      </c>
      <c r="T69" s="17">
        <v>85</v>
      </c>
      <c r="U69" s="54">
        <f t="shared" si="17"/>
        <v>88.333333333333329</v>
      </c>
      <c r="V69" s="17">
        <v>108</v>
      </c>
      <c r="W69" s="17">
        <v>99</v>
      </c>
      <c r="X69" s="17">
        <v>96.699999999999989</v>
      </c>
      <c r="Y69" s="24">
        <f t="shared" si="18"/>
        <v>101.23333333333333</v>
      </c>
      <c r="Z69" s="26" t="s">
        <v>39</v>
      </c>
      <c r="AA69" s="26">
        <v>71</v>
      </c>
      <c r="AB69" s="10">
        <v>25</v>
      </c>
      <c r="AC69" s="27">
        <f t="shared" si="14"/>
        <v>92.592592592592595</v>
      </c>
      <c r="AD69" s="18">
        <f t="shared" si="20"/>
        <v>77.075648148148133</v>
      </c>
      <c r="AE69" s="16" t="s">
        <v>39</v>
      </c>
      <c r="AF69" s="19" t="str">
        <f t="shared" si="19"/>
        <v>AB</v>
      </c>
      <c r="AG69" s="20" t="str">
        <f t="shared" si="21"/>
        <v>Rakhmad Budiono</v>
      </c>
      <c r="AH69" s="20">
        <f t="shared" si="22"/>
        <v>13517151</v>
      </c>
      <c r="AI69" s="52" t="s">
        <v>207</v>
      </c>
      <c r="AJ69" s="68">
        <v>53</v>
      </c>
    </row>
    <row r="70" spans="1:44" ht="15.75" x14ac:dyDescent="0.25">
      <c r="A70" s="52">
        <v>1</v>
      </c>
      <c r="B70" s="52" t="s">
        <v>208</v>
      </c>
      <c r="C70" s="53">
        <v>13513065</v>
      </c>
      <c r="D70" s="53" t="s">
        <v>33</v>
      </c>
      <c r="E70" s="57"/>
      <c r="F70" s="57"/>
      <c r="G70" s="57"/>
      <c r="H70" s="57"/>
      <c r="I70" s="57"/>
      <c r="J70" s="57">
        <f>SUM(E70:I70)</f>
        <v>0</v>
      </c>
      <c r="K70" s="57"/>
      <c r="L70" s="57"/>
      <c r="M70" s="57"/>
      <c r="N70" s="57"/>
      <c r="O70" s="57"/>
      <c r="P70" s="57"/>
      <c r="Q70" s="57">
        <f>SUM(K70:P70)</f>
        <v>0</v>
      </c>
      <c r="R70" s="57">
        <v>0</v>
      </c>
      <c r="S70" s="57">
        <v>0</v>
      </c>
      <c r="T70" s="58">
        <v>0</v>
      </c>
      <c r="U70" s="59"/>
      <c r="V70" s="60">
        <v>0</v>
      </c>
      <c r="W70" s="60">
        <v>0</v>
      </c>
      <c r="X70" s="60">
        <v>0</v>
      </c>
      <c r="Y70" s="36"/>
      <c r="Z70" s="37"/>
      <c r="AA70" s="35"/>
      <c r="AB70" s="30">
        <v>0</v>
      </c>
      <c r="AC70" s="27">
        <f t="shared" ref="AC70:AC122" si="23">(AB70/27)*100</f>
        <v>0</v>
      </c>
      <c r="AD70" s="18">
        <f t="shared" si="20"/>
        <v>0</v>
      </c>
      <c r="AE70" s="40"/>
      <c r="AF70" s="19" t="str">
        <f t="shared" si="19"/>
        <v>E</v>
      </c>
      <c r="AG70" s="20" t="s">
        <v>33</v>
      </c>
      <c r="AH70" s="20">
        <v>13513065</v>
      </c>
      <c r="AI70" s="52" t="s">
        <v>208</v>
      </c>
      <c r="AJ70" s="14">
        <v>1</v>
      </c>
      <c r="AK70" s="78"/>
      <c r="AL70" s="78"/>
      <c r="AM70" s="79"/>
      <c r="AN70" s="80"/>
      <c r="AO70" s="81"/>
      <c r="AP70" s="81"/>
      <c r="AQ70" s="81"/>
      <c r="AR70" s="82"/>
    </row>
    <row r="71" spans="1:44" ht="15.75" x14ac:dyDescent="0.25">
      <c r="A71" s="52">
        <v>2</v>
      </c>
      <c r="B71" s="52" t="s">
        <v>208</v>
      </c>
      <c r="C71" s="53">
        <v>13515101</v>
      </c>
      <c r="D71" s="53" t="s">
        <v>36</v>
      </c>
      <c r="E71" s="57">
        <v>17.5</v>
      </c>
      <c r="F71" s="57">
        <v>14.5</v>
      </c>
      <c r="G71" s="57">
        <v>16</v>
      </c>
      <c r="H71" s="57">
        <v>15</v>
      </c>
      <c r="I71" s="57">
        <v>11</v>
      </c>
      <c r="J71" s="57">
        <f t="shared" ref="J71:J122" si="24">SUM(E71:I71)</f>
        <v>74</v>
      </c>
      <c r="K71" s="57"/>
      <c r="L71" s="57"/>
      <c r="M71" s="57"/>
      <c r="N71" s="57"/>
      <c r="O71" s="57"/>
      <c r="P71" s="57"/>
      <c r="Q71" s="57">
        <f t="shared" ref="Q71:Q122" si="25">SUM(K71:P71)</f>
        <v>0</v>
      </c>
      <c r="R71" s="57">
        <f>VLOOKUP(C71,[1]K2!$B$3:$I$54,3,FALSE)</f>
        <v>0</v>
      </c>
      <c r="S71" s="57">
        <f>VLOOKUP(C71,[1]K2!$B$3:$I$54,4,FALSE)</f>
        <v>0</v>
      </c>
      <c r="T71" s="58">
        <f>VLOOKUP(C71,[1]K2!$B$3:$I$54,5,FALSE)</f>
        <v>0</v>
      </c>
      <c r="U71" s="54">
        <f t="shared" ref="U71:U122" si="26">AVERAGE(R71:T71)</f>
        <v>0</v>
      </c>
      <c r="V71" s="60">
        <f>VLOOKUP(C71,[1]K2!$B$3:$I$54,6,FALSE)</f>
        <v>49</v>
      </c>
      <c r="W71" s="60">
        <f>VLOOKUP(C71,[1]K2!$B$3:$I$54,7,FALSE)</f>
        <v>55</v>
      </c>
      <c r="X71" s="60">
        <f>VLOOKUP(C71,[1]K2!$B$3:$I$54,8,FALSE)</f>
        <v>0</v>
      </c>
      <c r="Y71" s="38">
        <f t="shared" ref="Y71:Y102" si="27">AVERAGE(V71:X71)</f>
        <v>34.666666666666664</v>
      </c>
      <c r="Z71" s="37"/>
      <c r="AA71" s="35"/>
      <c r="AB71" s="30">
        <v>8</v>
      </c>
      <c r="AC71" s="27">
        <f t="shared" si="23"/>
        <v>29.629629629629626</v>
      </c>
      <c r="AD71" s="18">
        <f t="shared" si="20"/>
        <v>30.74074074074074</v>
      </c>
      <c r="AE71" s="40"/>
      <c r="AF71" s="19" t="str">
        <f t="shared" si="19"/>
        <v>D</v>
      </c>
      <c r="AG71" s="20" t="s">
        <v>36</v>
      </c>
      <c r="AH71" s="20">
        <v>13515101</v>
      </c>
      <c r="AI71" s="52" t="s">
        <v>208</v>
      </c>
      <c r="AJ71" s="14">
        <v>2</v>
      </c>
      <c r="AK71" s="83"/>
      <c r="AL71" s="83"/>
      <c r="AM71" s="83"/>
      <c r="AN71" s="84"/>
      <c r="AO71" s="85"/>
      <c r="AP71" s="85"/>
      <c r="AQ71" s="85"/>
      <c r="AR71" s="86"/>
    </row>
    <row r="72" spans="1:44" ht="15.75" x14ac:dyDescent="0.25">
      <c r="A72" s="52">
        <v>3</v>
      </c>
      <c r="B72" s="52" t="s">
        <v>208</v>
      </c>
      <c r="C72" s="53">
        <v>13515119</v>
      </c>
      <c r="D72" s="53" t="s">
        <v>37</v>
      </c>
      <c r="E72" s="57"/>
      <c r="F72" s="57"/>
      <c r="G72" s="57"/>
      <c r="H72" s="57"/>
      <c r="I72" s="57"/>
      <c r="J72" s="57">
        <f t="shared" si="24"/>
        <v>0</v>
      </c>
      <c r="K72" s="57"/>
      <c r="L72" s="57"/>
      <c r="M72" s="57"/>
      <c r="N72" s="57"/>
      <c r="O72" s="57"/>
      <c r="P72" s="57"/>
      <c r="Q72" s="57">
        <f t="shared" si="25"/>
        <v>0</v>
      </c>
      <c r="R72" s="57">
        <f>VLOOKUP(C72,[1]K2!$B$3:$I$54,3,FALSE)</f>
        <v>0</v>
      </c>
      <c r="S72" s="57">
        <f>VLOOKUP(C72,[1]K2!$B$3:$I$54,4,FALSE)</f>
        <v>0</v>
      </c>
      <c r="T72" s="58">
        <f>VLOOKUP(C72,[1]K2!$B$3:$I$54,5,FALSE)</f>
        <v>0</v>
      </c>
      <c r="U72" s="54">
        <f t="shared" si="26"/>
        <v>0</v>
      </c>
      <c r="V72" s="60">
        <f>VLOOKUP(C72,[1]K2!$B$3:$I$54,6,FALSE)</f>
        <v>0</v>
      </c>
      <c r="W72" s="60">
        <f>VLOOKUP(C72,[1]K2!$B$3:$I$54,7,FALSE)</f>
        <v>0</v>
      </c>
      <c r="X72" s="60">
        <f>VLOOKUP(C72,[1]K2!$B$3:$I$54,8,FALSE)</f>
        <v>0</v>
      </c>
      <c r="Y72" s="36">
        <f t="shared" si="27"/>
        <v>0</v>
      </c>
      <c r="Z72" s="37"/>
      <c r="AA72" s="35"/>
      <c r="AB72" s="30">
        <v>0</v>
      </c>
      <c r="AC72" s="27">
        <f t="shared" si="23"/>
        <v>0</v>
      </c>
      <c r="AD72" s="18">
        <f t="shared" si="20"/>
        <v>0</v>
      </c>
      <c r="AE72" s="40"/>
      <c r="AF72" s="19" t="str">
        <f t="shared" si="19"/>
        <v>E</v>
      </c>
      <c r="AG72" s="20" t="s">
        <v>37</v>
      </c>
      <c r="AH72" s="20">
        <v>13515119</v>
      </c>
      <c r="AI72" s="52" t="s">
        <v>208</v>
      </c>
      <c r="AJ72" s="14">
        <v>3</v>
      </c>
      <c r="AK72" s="83"/>
      <c r="AL72" s="83"/>
      <c r="AM72" s="83"/>
      <c r="AN72" s="84"/>
      <c r="AO72" s="85"/>
      <c r="AP72" s="85"/>
      <c r="AQ72" s="85"/>
      <c r="AR72" s="82"/>
    </row>
    <row r="73" spans="1:44" ht="15.75" x14ac:dyDescent="0.25">
      <c r="A73" s="52">
        <v>4</v>
      </c>
      <c r="B73" s="52" t="s">
        <v>208</v>
      </c>
      <c r="C73" s="53">
        <v>13517002</v>
      </c>
      <c r="D73" s="53" t="s">
        <v>147</v>
      </c>
      <c r="E73" s="57">
        <v>25.5</v>
      </c>
      <c r="F73" s="57">
        <v>15.5</v>
      </c>
      <c r="G73" s="57">
        <v>14</v>
      </c>
      <c r="H73" s="57">
        <v>5</v>
      </c>
      <c r="I73" s="57">
        <v>19</v>
      </c>
      <c r="J73" s="57">
        <f t="shared" si="24"/>
        <v>79</v>
      </c>
      <c r="K73" s="57">
        <v>29.5</v>
      </c>
      <c r="L73" s="57">
        <v>15.5</v>
      </c>
      <c r="M73" s="57">
        <v>12</v>
      </c>
      <c r="N73" s="57">
        <v>10.5</v>
      </c>
      <c r="O73" s="57">
        <v>1</v>
      </c>
      <c r="P73" s="57">
        <v>2</v>
      </c>
      <c r="Q73" s="57">
        <f t="shared" si="25"/>
        <v>70.5</v>
      </c>
      <c r="R73" s="57">
        <f>VLOOKUP(C73,[1]K2!$B$3:$I$54,3,FALSE)</f>
        <v>100</v>
      </c>
      <c r="S73" s="57">
        <f>VLOOKUP(C73,[1]K2!$B$3:$I$54,4,FALSE)</f>
        <v>100</v>
      </c>
      <c r="T73" s="58">
        <f>VLOOKUP(C73,[1]K2!$B$3:$I$54,5,FALSE)</f>
        <v>85</v>
      </c>
      <c r="U73" s="54">
        <f t="shared" si="26"/>
        <v>95</v>
      </c>
      <c r="V73" s="60">
        <f>VLOOKUP(C73,[1]K2!$B$3:$I$54,6,FALSE)</f>
        <v>100</v>
      </c>
      <c r="W73" s="60">
        <f>VLOOKUP(C73,[1]K2!$B$3:$I$54,7,FALSE)</f>
        <v>95</v>
      </c>
      <c r="X73" s="60">
        <f>VLOOKUP(C73,[1]K2!$B$3:$I$54,8,FALSE)</f>
        <v>81.5</v>
      </c>
      <c r="Y73" s="36">
        <f t="shared" si="27"/>
        <v>92.166666666666671</v>
      </c>
      <c r="Z73" s="37" t="s">
        <v>41</v>
      </c>
      <c r="AA73" s="35">
        <v>81</v>
      </c>
      <c r="AB73" s="30">
        <v>24</v>
      </c>
      <c r="AC73" s="27">
        <f t="shared" si="23"/>
        <v>88.888888888888886</v>
      </c>
      <c r="AD73" s="18">
        <f t="shared" si="20"/>
        <v>81.359722222222217</v>
      </c>
      <c r="AE73" s="40" t="s">
        <v>38</v>
      </c>
      <c r="AF73" s="19" t="str">
        <f t="shared" si="19"/>
        <v>A</v>
      </c>
      <c r="AG73" s="20" t="s">
        <v>147</v>
      </c>
      <c r="AH73" s="20">
        <v>13517002</v>
      </c>
      <c r="AI73" s="52" t="s">
        <v>208</v>
      </c>
      <c r="AJ73" s="14">
        <v>4</v>
      </c>
      <c r="AK73" s="83"/>
      <c r="AL73" s="83"/>
      <c r="AM73" s="83"/>
      <c r="AN73" s="84"/>
      <c r="AO73" s="85"/>
      <c r="AP73" s="85"/>
      <c r="AQ73" s="85"/>
      <c r="AR73" s="82"/>
    </row>
    <row r="74" spans="1:44" ht="15.75" x14ac:dyDescent="0.25">
      <c r="A74" s="52">
        <v>5</v>
      </c>
      <c r="B74" s="52" t="s">
        <v>208</v>
      </c>
      <c r="C74" s="53">
        <v>13517005</v>
      </c>
      <c r="D74" s="53" t="s">
        <v>148</v>
      </c>
      <c r="E74" s="57">
        <v>16.5</v>
      </c>
      <c r="F74" s="57">
        <v>10</v>
      </c>
      <c r="G74" s="57">
        <v>9</v>
      </c>
      <c r="H74" s="57">
        <v>6</v>
      </c>
      <c r="I74" s="57">
        <v>16.5</v>
      </c>
      <c r="J74" s="57">
        <f t="shared" si="24"/>
        <v>58</v>
      </c>
      <c r="K74" s="57">
        <v>31</v>
      </c>
      <c r="L74" s="57">
        <v>22.5</v>
      </c>
      <c r="M74" s="57">
        <v>12.5</v>
      </c>
      <c r="N74" s="57">
        <v>15</v>
      </c>
      <c r="O74" s="57">
        <v>4</v>
      </c>
      <c r="P74" s="57">
        <v>2</v>
      </c>
      <c r="Q74" s="57">
        <f t="shared" si="25"/>
        <v>87</v>
      </c>
      <c r="R74" s="57">
        <f>VLOOKUP(C74,[1]K2!$B$3:$I$54,3,FALSE)</f>
        <v>0</v>
      </c>
      <c r="S74" s="57">
        <f>VLOOKUP(C74,[1]K2!$B$3:$I$54,4,FALSE)</f>
        <v>80</v>
      </c>
      <c r="T74" s="58">
        <f>VLOOKUP(C74,[1]K2!$B$3:$I$54,5,FALSE)</f>
        <v>95</v>
      </c>
      <c r="U74" s="54">
        <f t="shared" si="26"/>
        <v>58.333333333333336</v>
      </c>
      <c r="V74" s="60">
        <f>VLOOKUP(C74,[1]K2!$B$3:$I$54,6,FALSE)</f>
        <v>101</v>
      </c>
      <c r="W74" s="60">
        <f>VLOOKUP(C74,[1]K2!$B$3:$I$54,7,FALSE)</f>
        <v>100</v>
      </c>
      <c r="X74" s="60">
        <f>VLOOKUP(C74,[1]K2!$B$3:$I$54,8,FALSE)</f>
        <v>87.5</v>
      </c>
      <c r="Y74" s="36">
        <f t="shared" si="27"/>
        <v>96.166666666666671</v>
      </c>
      <c r="Z74" s="37" t="s">
        <v>41</v>
      </c>
      <c r="AA74" s="35">
        <v>81</v>
      </c>
      <c r="AB74" s="30">
        <v>23</v>
      </c>
      <c r="AC74" s="27">
        <f t="shared" si="23"/>
        <v>85.18518518518519</v>
      </c>
      <c r="AD74" s="18">
        <f t="shared" si="20"/>
        <v>77.150462962962962</v>
      </c>
      <c r="AE74" s="40" t="s">
        <v>39</v>
      </c>
      <c r="AF74" s="19" t="str">
        <f t="shared" si="19"/>
        <v>AB</v>
      </c>
      <c r="AG74" s="20" t="s">
        <v>148</v>
      </c>
      <c r="AH74" s="20">
        <v>13517005</v>
      </c>
      <c r="AI74" s="52" t="s">
        <v>208</v>
      </c>
      <c r="AJ74" s="14">
        <v>5</v>
      </c>
      <c r="AK74" s="83"/>
      <c r="AL74" s="83"/>
      <c r="AM74" s="83"/>
      <c r="AN74" s="84"/>
      <c r="AO74" s="85"/>
      <c r="AP74" s="85"/>
      <c r="AQ74" s="85"/>
      <c r="AR74" s="82"/>
    </row>
    <row r="75" spans="1:44" ht="15.75" x14ac:dyDescent="0.25">
      <c r="A75" s="52">
        <v>6</v>
      </c>
      <c r="B75" s="52" t="s">
        <v>208</v>
      </c>
      <c r="C75" s="53">
        <v>13517008</v>
      </c>
      <c r="D75" s="53" t="s">
        <v>149</v>
      </c>
      <c r="E75" s="57">
        <v>2</v>
      </c>
      <c r="F75" s="57">
        <v>8</v>
      </c>
      <c r="G75" s="57">
        <v>9</v>
      </c>
      <c r="H75" s="57">
        <v>15</v>
      </c>
      <c r="I75" s="57">
        <v>13</v>
      </c>
      <c r="J75" s="57">
        <f t="shared" si="24"/>
        <v>47</v>
      </c>
      <c r="K75" s="57">
        <v>32.5</v>
      </c>
      <c r="L75" s="57">
        <v>3.5</v>
      </c>
      <c r="M75" s="57">
        <v>2</v>
      </c>
      <c r="N75" s="57">
        <v>9.5</v>
      </c>
      <c r="O75" s="57">
        <v>2</v>
      </c>
      <c r="P75" s="57">
        <v>2</v>
      </c>
      <c r="Q75" s="57">
        <f t="shared" si="25"/>
        <v>51.5</v>
      </c>
      <c r="R75" s="57">
        <f>VLOOKUP(C75,[1]K2!$B$3:$I$54,3,FALSE)</f>
        <v>100</v>
      </c>
      <c r="S75" s="57">
        <f>VLOOKUP(C75,[1]K2!$B$3:$I$54,4,FALSE)</f>
        <v>46.5</v>
      </c>
      <c r="T75" s="58">
        <f>VLOOKUP(C75,[1]K2!$B$3:$I$54,5,FALSE)</f>
        <v>100</v>
      </c>
      <c r="U75" s="54">
        <f t="shared" si="26"/>
        <v>82.166666666666671</v>
      </c>
      <c r="V75" s="60">
        <f>VLOOKUP(C75,[1]K2!$B$3:$I$54,6,FALSE)</f>
        <v>108</v>
      </c>
      <c r="W75" s="60">
        <f>VLOOKUP(C75,[1]K2!$B$3:$I$54,7,FALSE)</f>
        <v>110</v>
      </c>
      <c r="X75" s="60">
        <f>VLOOKUP(C75,[1]K2!$B$3:$I$54,8,FALSE)</f>
        <v>78</v>
      </c>
      <c r="Y75" s="36">
        <f t="shared" si="27"/>
        <v>98.666666666666671</v>
      </c>
      <c r="Z75" s="37" t="s">
        <v>199</v>
      </c>
      <c r="AA75" s="35">
        <v>81</v>
      </c>
      <c r="AB75" s="30">
        <v>25</v>
      </c>
      <c r="AC75" s="27">
        <f t="shared" si="23"/>
        <v>92.592592592592595</v>
      </c>
      <c r="AD75" s="18">
        <f t="shared" si="20"/>
        <v>66.331481481481475</v>
      </c>
      <c r="AE75" s="40" t="s">
        <v>40</v>
      </c>
      <c r="AF75" s="19" t="str">
        <f t="shared" si="19"/>
        <v>BC</v>
      </c>
      <c r="AG75" s="20" t="s">
        <v>149</v>
      </c>
      <c r="AH75" s="20">
        <v>13517008</v>
      </c>
      <c r="AI75" s="52" t="s">
        <v>208</v>
      </c>
      <c r="AJ75" s="14">
        <v>6</v>
      </c>
      <c r="AK75" s="83"/>
      <c r="AL75" s="83"/>
      <c r="AM75" s="83"/>
      <c r="AN75" s="84"/>
      <c r="AO75" s="85"/>
      <c r="AP75" s="85"/>
      <c r="AQ75" s="85"/>
      <c r="AR75" s="82"/>
    </row>
    <row r="76" spans="1:44" ht="15.75" x14ac:dyDescent="0.25">
      <c r="A76" s="52">
        <v>7</v>
      </c>
      <c r="B76" s="52" t="s">
        <v>208</v>
      </c>
      <c r="C76" s="53">
        <v>13517011</v>
      </c>
      <c r="D76" s="53" t="s">
        <v>150</v>
      </c>
      <c r="E76" s="57">
        <v>19</v>
      </c>
      <c r="F76" s="57">
        <v>17</v>
      </c>
      <c r="G76" s="57">
        <v>9</v>
      </c>
      <c r="H76" s="57">
        <v>14.5</v>
      </c>
      <c r="I76" s="57">
        <v>18.5</v>
      </c>
      <c r="J76" s="57">
        <f t="shared" si="24"/>
        <v>78</v>
      </c>
      <c r="K76" s="57">
        <v>34</v>
      </c>
      <c r="L76" s="57">
        <v>16.5</v>
      </c>
      <c r="M76" s="57">
        <v>7.5</v>
      </c>
      <c r="N76" s="57">
        <v>20</v>
      </c>
      <c r="O76" s="57">
        <v>2</v>
      </c>
      <c r="P76" s="57">
        <v>2</v>
      </c>
      <c r="Q76" s="57">
        <f t="shared" si="25"/>
        <v>82</v>
      </c>
      <c r="R76" s="57">
        <f>VLOOKUP(C76,[1]K2!$B$3:$I$54,3,FALSE)</f>
        <v>95</v>
      </c>
      <c r="S76" s="57">
        <f>VLOOKUP(C76,[1]K2!$B$3:$I$54,4,FALSE)</f>
        <v>100</v>
      </c>
      <c r="T76" s="58">
        <f>VLOOKUP(C76,[1]K2!$B$3:$I$54,5,FALSE)</f>
        <v>105</v>
      </c>
      <c r="U76" s="54">
        <f t="shared" si="26"/>
        <v>100</v>
      </c>
      <c r="V76" s="60">
        <f>VLOOKUP(C76,[1]K2!$B$3:$I$54,6,FALSE)</f>
        <v>107</v>
      </c>
      <c r="W76" s="60">
        <f>VLOOKUP(C76,[1]K2!$B$3:$I$54,7,FALSE)</f>
        <v>109</v>
      </c>
      <c r="X76" s="60">
        <f>VLOOKUP(C76,[1]K2!$B$3:$I$54,8,FALSE)</f>
        <v>101.5</v>
      </c>
      <c r="Y76" s="36">
        <f t="shared" si="27"/>
        <v>105.83333333333333</v>
      </c>
      <c r="Z76" s="37" t="s">
        <v>38</v>
      </c>
      <c r="AA76" s="35">
        <v>76</v>
      </c>
      <c r="AB76" s="30">
        <v>26</v>
      </c>
      <c r="AC76" s="27">
        <f t="shared" si="23"/>
        <v>96.296296296296291</v>
      </c>
      <c r="AD76" s="18">
        <f t="shared" si="20"/>
        <v>88.019907407407402</v>
      </c>
      <c r="AE76" s="40" t="s">
        <v>39</v>
      </c>
      <c r="AF76" s="19" t="str">
        <f t="shared" si="19"/>
        <v>A</v>
      </c>
      <c r="AG76" s="20" t="s">
        <v>150</v>
      </c>
      <c r="AH76" s="20">
        <v>13517011</v>
      </c>
      <c r="AI76" s="52" t="s">
        <v>208</v>
      </c>
      <c r="AJ76" s="14">
        <v>7</v>
      </c>
      <c r="AK76" s="83"/>
      <c r="AL76" s="83"/>
      <c r="AM76" s="83"/>
      <c r="AN76" s="84"/>
      <c r="AO76" s="85"/>
      <c r="AP76" s="85"/>
      <c r="AQ76" s="85"/>
      <c r="AR76" s="82"/>
    </row>
    <row r="77" spans="1:44" ht="15.75" x14ac:dyDescent="0.25">
      <c r="A77" s="52">
        <v>8</v>
      </c>
      <c r="B77" s="52" t="s">
        <v>208</v>
      </c>
      <c r="C77" s="53">
        <v>13517014</v>
      </c>
      <c r="D77" s="53" t="s">
        <v>151</v>
      </c>
      <c r="E77" s="57">
        <v>21</v>
      </c>
      <c r="F77" s="57">
        <v>19</v>
      </c>
      <c r="G77" s="57">
        <v>16</v>
      </c>
      <c r="H77" s="57">
        <v>12.5</v>
      </c>
      <c r="I77" s="57">
        <v>17.5</v>
      </c>
      <c r="J77" s="57">
        <f t="shared" si="24"/>
        <v>86</v>
      </c>
      <c r="K77" s="57">
        <v>24.5</v>
      </c>
      <c r="L77" s="57">
        <v>7.5</v>
      </c>
      <c r="M77" s="57">
        <v>12.5</v>
      </c>
      <c r="N77" s="57">
        <v>10</v>
      </c>
      <c r="O77" s="57">
        <v>2</v>
      </c>
      <c r="P77" s="57">
        <v>2</v>
      </c>
      <c r="Q77" s="57">
        <f t="shared" si="25"/>
        <v>58.5</v>
      </c>
      <c r="R77" s="57">
        <f>VLOOKUP(C77,[1]K2!$B$3:$I$54,3,FALSE)</f>
        <v>95</v>
      </c>
      <c r="S77" s="57">
        <f>VLOOKUP(C77,[1]K2!$B$3:$I$54,4,FALSE)</f>
        <v>100</v>
      </c>
      <c r="T77" s="58">
        <f>VLOOKUP(C77,[1]K2!$B$3:$I$54,5,FALSE)</f>
        <v>103</v>
      </c>
      <c r="U77" s="54">
        <f t="shared" si="26"/>
        <v>99.333333333333329</v>
      </c>
      <c r="V77" s="60">
        <f>VLOOKUP(C77,[1]K2!$B$3:$I$54,6,FALSE)</f>
        <v>111</v>
      </c>
      <c r="W77" s="60">
        <f>VLOOKUP(C77,[1]K2!$B$3:$I$54,7,FALSE)</f>
        <v>108</v>
      </c>
      <c r="X77" s="60">
        <f>VLOOKUP(C77,[1]K2!$B$3:$I$54,8,FALSE)</f>
        <v>107</v>
      </c>
      <c r="Y77" s="36">
        <f t="shared" si="27"/>
        <v>108.66666666666667</v>
      </c>
      <c r="Z77" s="37" t="s">
        <v>199</v>
      </c>
      <c r="AA77" s="35">
        <v>81</v>
      </c>
      <c r="AB77" s="30">
        <v>26</v>
      </c>
      <c r="AC77" s="27">
        <f t="shared" si="23"/>
        <v>96.296296296296291</v>
      </c>
      <c r="AD77" s="18">
        <f t="shared" si="20"/>
        <v>84.190740740740736</v>
      </c>
      <c r="AE77" s="40" t="s">
        <v>41</v>
      </c>
      <c r="AF77" s="19" t="str">
        <f t="shared" si="19"/>
        <v>A</v>
      </c>
      <c r="AG77" s="20" t="s">
        <v>151</v>
      </c>
      <c r="AH77" s="20">
        <v>13517014</v>
      </c>
      <c r="AI77" s="52" t="s">
        <v>208</v>
      </c>
      <c r="AJ77" s="14">
        <v>8</v>
      </c>
      <c r="AK77" s="83"/>
      <c r="AL77" s="83"/>
      <c r="AM77" s="83"/>
      <c r="AN77" s="84"/>
      <c r="AO77" s="85"/>
      <c r="AP77" s="85"/>
      <c r="AQ77" s="85"/>
      <c r="AR77" s="82"/>
    </row>
    <row r="78" spans="1:44" ht="15.75" x14ac:dyDescent="0.25">
      <c r="A78" s="52">
        <v>9</v>
      </c>
      <c r="B78" s="52" t="s">
        <v>208</v>
      </c>
      <c r="C78" s="53">
        <v>13517017</v>
      </c>
      <c r="D78" s="53" t="s">
        <v>152</v>
      </c>
      <c r="E78" s="57">
        <v>11.5</v>
      </c>
      <c r="F78" s="57">
        <v>17</v>
      </c>
      <c r="G78" s="57">
        <v>9</v>
      </c>
      <c r="H78" s="57">
        <v>15</v>
      </c>
      <c r="I78" s="57">
        <v>6.5</v>
      </c>
      <c r="J78" s="57">
        <f t="shared" si="24"/>
        <v>59</v>
      </c>
      <c r="K78" s="57">
        <v>32</v>
      </c>
      <c r="L78" s="57">
        <v>19.5</v>
      </c>
      <c r="M78" s="57">
        <v>6.5</v>
      </c>
      <c r="N78" s="57">
        <v>17.5</v>
      </c>
      <c r="O78" s="57">
        <v>4</v>
      </c>
      <c r="P78" s="57">
        <v>2</v>
      </c>
      <c r="Q78" s="57">
        <f t="shared" si="25"/>
        <v>81.5</v>
      </c>
      <c r="R78" s="57">
        <f>VLOOKUP(C78,[1]K2!$B$3:$I$54,3,FALSE)</f>
        <v>100</v>
      </c>
      <c r="S78" s="57">
        <f>VLOOKUP(C78,[1]K2!$B$3:$I$54,4,FALSE)</f>
        <v>100</v>
      </c>
      <c r="T78" s="58">
        <f>VLOOKUP(C78,[1]K2!$B$3:$I$54,5,FALSE)</f>
        <v>77</v>
      </c>
      <c r="U78" s="54">
        <f t="shared" si="26"/>
        <v>92.333333333333329</v>
      </c>
      <c r="V78" s="60">
        <f>VLOOKUP(C78,[1]K2!$B$3:$I$54,6,FALSE)</f>
        <v>101</v>
      </c>
      <c r="W78" s="60">
        <f>VLOOKUP(C78,[1]K2!$B$3:$I$54,7,FALSE)</f>
        <v>109</v>
      </c>
      <c r="X78" s="60">
        <f>VLOOKUP(C78,[1]K2!$B$3:$I$54,8,FALSE)</f>
        <v>82.5</v>
      </c>
      <c r="Y78" s="36">
        <f t="shared" si="27"/>
        <v>97.5</v>
      </c>
      <c r="Z78" s="37" t="s">
        <v>41</v>
      </c>
      <c r="AA78" s="35">
        <v>81</v>
      </c>
      <c r="AB78" s="30">
        <v>26</v>
      </c>
      <c r="AC78" s="27">
        <f t="shared" si="23"/>
        <v>96.296296296296291</v>
      </c>
      <c r="AD78" s="18">
        <f t="shared" si="20"/>
        <v>79.778240740740728</v>
      </c>
      <c r="AE78" s="40" t="s">
        <v>39</v>
      </c>
      <c r="AF78" s="19" t="str">
        <f t="shared" si="19"/>
        <v>AB</v>
      </c>
      <c r="AG78" s="20" t="s">
        <v>152</v>
      </c>
      <c r="AH78" s="20">
        <v>13517017</v>
      </c>
      <c r="AI78" s="52" t="s">
        <v>208</v>
      </c>
      <c r="AJ78" s="14">
        <v>9</v>
      </c>
      <c r="AK78" s="83"/>
      <c r="AL78" s="83"/>
      <c r="AM78" s="83"/>
      <c r="AN78" s="84"/>
      <c r="AO78" s="85"/>
      <c r="AP78" s="85"/>
      <c r="AQ78" s="85"/>
      <c r="AR78" s="82"/>
    </row>
    <row r="79" spans="1:44" ht="15.75" x14ac:dyDescent="0.25">
      <c r="A79" s="52">
        <v>10</v>
      </c>
      <c r="B79" s="52" t="s">
        <v>208</v>
      </c>
      <c r="C79" s="53">
        <v>13517020</v>
      </c>
      <c r="D79" s="53" t="s">
        <v>153</v>
      </c>
      <c r="E79" s="57">
        <v>25</v>
      </c>
      <c r="F79" s="57">
        <v>5</v>
      </c>
      <c r="G79" s="57">
        <v>16</v>
      </c>
      <c r="H79" s="57">
        <v>9.5</v>
      </c>
      <c r="I79" s="57">
        <v>19</v>
      </c>
      <c r="J79" s="57">
        <f t="shared" si="24"/>
        <v>74.5</v>
      </c>
      <c r="K79" s="57">
        <v>26.5</v>
      </c>
      <c r="L79" s="57">
        <v>14.5</v>
      </c>
      <c r="M79" s="57">
        <v>8.5</v>
      </c>
      <c r="N79" s="57">
        <v>15.5</v>
      </c>
      <c r="O79" s="57">
        <v>4</v>
      </c>
      <c r="P79" s="57">
        <v>2</v>
      </c>
      <c r="Q79" s="57">
        <f t="shared" si="25"/>
        <v>71</v>
      </c>
      <c r="R79" s="57">
        <f>VLOOKUP(C79,[1]K2!$B$3:$I$54,3,FALSE)</f>
        <v>90</v>
      </c>
      <c r="S79" s="57">
        <f>VLOOKUP(C79,[1]K2!$B$3:$I$54,4,FALSE)</f>
        <v>100</v>
      </c>
      <c r="T79" s="58">
        <f>VLOOKUP(C79,[1]K2!$B$3:$I$54,5,FALSE)</f>
        <v>100</v>
      </c>
      <c r="U79" s="54">
        <f t="shared" si="26"/>
        <v>96.666666666666671</v>
      </c>
      <c r="V79" s="60">
        <f>VLOOKUP(C79,[1]K2!$B$3:$I$54,6,FALSE)</f>
        <v>108</v>
      </c>
      <c r="W79" s="60">
        <f>VLOOKUP(C79,[1]K2!$B$3:$I$54,7,FALSE)</f>
        <v>110</v>
      </c>
      <c r="X79" s="60">
        <f>VLOOKUP(C79,[1]K2!$B$3:$I$54,8,FALSE)</f>
        <v>108</v>
      </c>
      <c r="Y79" s="36">
        <f t="shared" si="27"/>
        <v>108.66666666666667</v>
      </c>
      <c r="Z79" s="37" t="s">
        <v>41</v>
      </c>
      <c r="AA79" s="35">
        <v>81</v>
      </c>
      <c r="AB79" s="30">
        <v>25</v>
      </c>
      <c r="AC79" s="27">
        <f t="shared" si="23"/>
        <v>92.592592592592595</v>
      </c>
      <c r="AD79" s="18">
        <f t="shared" si="20"/>
        <v>84.131481481481472</v>
      </c>
      <c r="AE79" s="40" t="s">
        <v>38</v>
      </c>
      <c r="AF79" s="19" t="str">
        <f t="shared" si="19"/>
        <v>A</v>
      </c>
      <c r="AG79" s="20" t="s">
        <v>153</v>
      </c>
      <c r="AH79" s="20">
        <v>13517020</v>
      </c>
      <c r="AI79" s="52" t="s">
        <v>208</v>
      </c>
      <c r="AJ79" s="14">
        <v>10</v>
      </c>
      <c r="AK79" s="83"/>
      <c r="AL79" s="83"/>
      <c r="AM79" s="83"/>
      <c r="AN79" s="84"/>
      <c r="AO79" s="85"/>
      <c r="AP79" s="85"/>
      <c r="AQ79" s="85"/>
      <c r="AR79" s="82"/>
    </row>
    <row r="80" spans="1:44" ht="15.75" x14ac:dyDescent="0.25">
      <c r="A80" s="52">
        <v>11</v>
      </c>
      <c r="B80" s="52" t="s">
        <v>208</v>
      </c>
      <c r="C80" s="53">
        <v>13517023</v>
      </c>
      <c r="D80" s="53" t="s">
        <v>154</v>
      </c>
      <c r="E80" s="57">
        <v>19</v>
      </c>
      <c r="F80" s="57">
        <v>10</v>
      </c>
      <c r="G80" s="57">
        <v>6</v>
      </c>
      <c r="H80" s="57">
        <v>15</v>
      </c>
      <c r="I80" s="57">
        <v>19</v>
      </c>
      <c r="J80" s="57">
        <f t="shared" si="24"/>
        <v>69</v>
      </c>
      <c r="K80" s="57">
        <v>35</v>
      </c>
      <c r="L80" s="57">
        <v>12.5</v>
      </c>
      <c r="M80" s="57">
        <v>9.5</v>
      </c>
      <c r="N80" s="57">
        <v>15.5</v>
      </c>
      <c r="O80" s="57">
        <v>2</v>
      </c>
      <c r="P80" s="57">
        <v>2</v>
      </c>
      <c r="Q80" s="57">
        <f t="shared" si="25"/>
        <v>76.5</v>
      </c>
      <c r="R80" s="57">
        <f>VLOOKUP(C80,[1]K2!$B$3:$I$54,3,FALSE)</f>
        <v>90</v>
      </c>
      <c r="S80" s="57">
        <f>VLOOKUP(C80,[1]K2!$B$3:$I$54,4,FALSE)</f>
        <v>100</v>
      </c>
      <c r="T80" s="58">
        <f>VLOOKUP(C80,[1]K2!$B$3:$I$54,5,FALSE)</f>
        <v>105</v>
      </c>
      <c r="U80" s="54">
        <f t="shared" si="26"/>
        <v>98.333333333333329</v>
      </c>
      <c r="V80" s="60">
        <f>VLOOKUP(C80,[1]K2!$B$3:$I$54,6,FALSE)</f>
        <v>107</v>
      </c>
      <c r="W80" s="60">
        <f>VLOOKUP(C80,[1]K2!$B$3:$I$54,7,FALSE)</f>
        <v>103</v>
      </c>
      <c r="X80" s="60">
        <f>VLOOKUP(C80,[1]K2!$B$3:$I$54,8,FALSE)</f>
        <v>90</v>
      </c>
      <c r="Y80" s="36">
        <f t="shared" si="27"/>
        <v>100</v>
      </c>
      <c r="Z80" s="37" t="s">
        <v>38</v>
      </c>
      <c r="AA80" s="35">
        <v>76</v>
      </c>
      <c r="AB80" s="30">
        <v>25</v>
      </c>
      <c r="AC80" s="27">
        <f t="shared" si="23"/>
        <v>92.592592592592595</v>
      </c>
      <c r="AD80" s="18">
        <f t="shared" si="20"/>
        <v>82.098148148148141</v>
      </c>
      <c r="AE80" s="40" t="s">
        <v>39</v>
      </c>
      <c r="AF80" s="19" t="str">
        <f t="shared" si="19"/>
        <v>A</v>
      </c>
      <c r="AG80" s="20" t="s">
        <v>154</v>
      </c>
      <c r="AH80" s="20">
        <v>13517023</v>
      </c>
      <c r="AI80" s="52" t="s">
        <v>208</v>
      </c>
      <c r="AJ80" s="14">
        <v>11</v>
      </c>
      <c r="AK80" s="83"/>
      <c r="AL80" s="83"/>
      <c r="AM80" s="83"/>
      <c r="AN80" s="84"/>
      <c r="AO80" s="85"/>
      <c r="AP80" s="85"/>
      <c r="AQ80" s="85"/>
      <c r="AR80" s="82"/>
    </row>
    <row r="81" spans="1:44" s="33" customFormat="1" ht="15.75" x14ac:dyDescent="0.25">
      <c r="A81" s="88">
        <v>12</v>
      </c>
      <c r="B81" s="52" t="s">
        <v>208</v>
      </c>
      <c r="C81" s="89">
        <v>13517026</v>
      </c>
      <c r="D81" s="89" t="s">
        <v>155</v>
      </c>
      <c r="E81" s="57">
        <v>15</v>
      </c>
      <c r="F81" s="57">
        <v>12</v>
      </c>
      <c r="G81" s="57">
        <v>9</v>
      </c>
      <c r="H81" s="57">
        <v>15</v>
      </c>
      <c r="I81" s="57">
        <v>0</v>
      </c>
      <c r="J81" s="57">
        <f t="shared" si="24"/>
        <v>51</v>
      </c>
      <c r="K81" s="57"/>
      <c r="L81" s="57"/>
      <c r="M81" s="57"/>
      <c r="N81" s="57"/>
      <c r="O81" s="57"/>
      <c r="P81" s="57"/>
      <c r="Q81" s="57">
        <f t="shared" si="25"/>
        <v>0</v>
      </c>
      <c r="R81" s="57">
        <f>VLOOKUP(C81,[1]K2!$B$3:$I$54,3,FALSE)</f>
        <v>75</v>
      </c>
      <c r="S81" s="57">
        <f>VLOOKUP(C81,[1]K2!$B$3:$I$54,4,FALSE)</f>
        <v>100</v>
      </c>
      <c r="T81" s="58">
        <f>VLOOKUP(C81,[1]K2!$B$3:$I$54,5,FALSE)</f>
        <v>95</v>
      </c>
      <c r="U81" s="54">
        <f t="shared" si="26"/>
        <v>90</v>
      </c>
      <c r="V81" s="58">
        <f>VLOOKUP(C81,[1]K2!$B$3:$I$54,6,FALSE)</f>
        <v>107</v>
      </c>
      <c r="W81" s="58">
        <f>VLOOKUP(C81,[1]K2!$B$3:$I$54,7,FALSE)</f>
        <v>93</v>
      </c>
      <c r="X81" s="58">
        <f>VLOOKUP(C81,[1]K2!$B$3:$I$54,8,FALSE)</f>
        <v>85.5</v>
      </c>
      <c r="Y81" s="72">
        <f t="shared" si="27"/>
        <v>95.166666666666671</v>
      </c>
      <c r="Z81" s="90"/>
      <c r="AA81" s="14"/>
      <c r="AB81" s="30">
        <v>18</v>
      </c>
      <c r="AC81" s="27">
        <f t="shared" si="23"/>
        <v>66.666666666666657</v>
      </c>
      <c r="AD81" s="18">
        <f t="shared" ref="AD81:AD112" si="28">$J$12*J81+$Q$12*Q81+$U$12*U81+$Y$12*Y81+$AA$12*AA81+$AC$12*AC81</f>
        <v>47.379166666666663</v>
      </c>
      <c r="AE81" s="40"/>
      <c r="AF81" s="19" t="str">
        <f t="shared" si="19"/>
        <v>D</v>
      </c>
      <c r="AG81" s="30" t="s">
        <v>155</v>
      </c>
      <c r="AH81" s="30">
        <v>13517026</v>
      </c>
      <c r="AI81" s="52" t="s">
        <v>208</v>
      </c>
      <c r="AJ81" s="14">
        <v>12</v>
      </c>
      <c r="AK81" s="83"/>
      <c r="AL81" s="83"/>
      <c r="AM81" s="83"/>
      <c r="AN81" s="84"/>
      <c r="AO81" s="83"/>
      <c r="AP81" s="83"/>
      <c r="AQ81" s="83"/>
      <c r="AR81" s="91"/>
    </row>
    <row r="82" spans="1:44" ht="15.75" x14ac:dyDescent="0.25">
      <c r="A82" s="52">
        <v>13</v>
      </c>
      <c r="B82" s="52" t="s">
        <v>208</v>
      </c>
      <c r="C82" s="53">
        <v>13517029</v>
      </c>
      <c r="D82" s="53" t="s">
        <v>156</v>
      </c>
      <c r="E82" s="57">
        <v>17</v>
      </c>
      <c r="F82" s="57">
        <v>14</v>
      </c>
      <c r="G82" s="57">
        <v>9</v>
      </c>
      <c r="H82" s="57">
        <v>7.5</v>
      </c>
      <c r="I82" s="57">
        <v>5</v>
      </c>
      <c r="J82" s="57">
        <f t="shared" si="24"/>
        <v>52.5</v>
      </c>
      <c r="K82" s="57">
        <v>33.5</v>
      </c>
      <c r="L82" s="57">
        <v>16.5</v>
      </c>
      <c r="M82" s="57">
        <v>2.5</v>
      </c>
      <c r="N82" s="57">
        <v>13.5</v>
      </c>
      <c r="O82" s="57">
        <v>3</v>
      </c>
      <c r="P82" s="57">
        <v>2</v>
      </c>
      <c r="Q82" s="57">
        <f t="shared" si="25"/>
        <v>71</v>
      </c>
      <c r="R82" s="57">
        <f>VLOOKUP(C82,[1]K2!$B$3:$I$54,3,FALSE)</f>
        <v>100</v>
      </c>
      <c r="S82" s="57">
        <f>VLOOKUP(C82,[1]K2!$B$3:$I$54,4,FALSE)</f>
        <v>100</v>
      </c>
      <c r="T82" s="58">
        <f>VLOOKUP(C82,[1]K2!$B$3:$I$54,5,FALSE)</f>
        <v>100</v>
      </c>
      <c r="U82" s="54">
        <f t="shared" si="26"/>
        <v>100</v>
      </c>
      <c r="V82" s="60">
        <f>VLOOKUP(C82,[1]K2!$B$3:$I$54,6,FALSE)</f>
        <v>110</v>
      </c>
      <c r="W82" s="60">
        <f>VLOOKUP(C82,[1]K2!$B$3:$I$54,7,FALSE)</f>
        <v>107</v>
      </c>
      <c r="X82" s="60">
        <f>VLOOKUP(C82,[1]K2!$B$3:$I$54,8,FALSE)</f>
        <v>123</v>
      </c>
      <c r="Y82" s="36">
        <f t="shared" si="27"/>
        <v>113.33333333333333</v>
      </c>
      <c r="Z82" s="37" t="s">
        <v>199</v>
      </c>
      <c r="AA82" s="35">
        <v>81</v>
      </c>
      <c r="AB82" s="30">
        <v>25</v>
      </c>
      <c r="AC82" s="27">
        <f t="shared" si="23"/>
        <v>92.592592592592595</v>
      </c>
      <c r="AD82" s="18">
        <f t="shared" si="28"/>
        <v>78.914814814814804</v>
      </c>
      <c r="AE82" s="40" t="s">
        <v>38</v>
      </c>
      <c r="AF82" s="19" t="str">
        <f t="shared" si="19"/>
        <v>AB</v>
      </c>
      <c r="AG82" s="20" t="s">
        <v>156</v>
      </c>
      <c r="AH82" s="20">
        <v>13517029</v>
      </c>
      <c r="AI82" s="52" t="s">
        <v>208</v>
      </c>
      <c r="AJ82" s="14">
        <v>13</v>
      </c>
      <c r="AK82" s="83"/>
      <c r="AL82" s="83"/>
      <c r="AM82" s="83"/>
      <c r="AN82" s="84"/>
      <c r="AO82" s="85"/>
      <c r="AP82" s="85"/>
      <c r="AQ82" s="85"/>
      <c r="AR82" s="82"/>
    </row>
    <row r="83" spans="1:44" ht="15.75" x14ac:dyDescent="0.25">
      <c r="A83" s="52">
        <v>14</v>
      </c>
      <c r="B83" s="52" t="s">
        <v>208</v>
      </c>
      <c r="C83" s="53">
        <v>13517032</v>
      </c>
      <c r="D83" s="53" t="s">
        <v>157</v>
      </c>
      <c r="E83" s="57">
        <v>25</v>
      </c>
      <c r="F83" s="57">
        <v>13.5</v>
      </c>
      <c r="G83" s="57">
        <v>6</v>
      </c>
      <c r="H83" s="57">
        <v>15</v>
      </c>
      <c r="I83" s="57">
        <v>19</v>
      </c>
      <c r="J83" s="57">
        <f t="shared" si="24"/>
        <v>78.5</v>
      </c>
      <c r="K83" s="57">
        <v>33.5</v>
      </c>
      <c r="L83" s="57">
        <v>6.5</v>
      </c>
      <c r="M83" s="57">
        <v>9</v>
      </c>
      <c r="N83" s="57">
        <v>15</v>
      </c>
      <c r="O83" s="57">
        <v>3</v>
      </c>
      <c r="P83" s="57">
        <v>2</v>
      </c>
      <c r="Q83" s="57">
        <f t="shared" si="25"/>
        <v>69</v>
      </c>
      <c r="R83" s="57">
        <f>VLOOKUP(C83,[1]K2!$B$3:$I$54,3,FALSE)</f>
        <v>80</v>
      </c>
      <c r="S83" s="57">
        <f>VLOOKUP(C83,[1]K2!$B$3:$I$54,4,FALSE)</f>
        <v>100</v>
      </c>
      <c r="T83" s="58">
        <f>VLOOKUP(C83,[1]K2!$B$3:$I$54,5,FALSE)</f>
        <v>100</v>
      </c>
      <c r="U83" s="54">
        <f t="shared" si="26"/>
        <v>93.333333333333329</v>
      </c>
      <c r="V83" s="60">
        <f>VLOOKUP(C83,[1]K2!$B$3:$I$54,6,FALSE)</f>
        <v>104</v>
      </c>
      <c r="W83" s="60">
        <f>VLOOKUP(C83,[1]K2!$B$3:$I$54,7,FALSE)</f>
        <v>102</v>
      </c>
      <c r="X83" s="60">
        <f>VLOOKUP(C83,[1]K2!$B$3:$I$54,8,FALSE)</f>
        <v>104</v>
      </c>
      <c r="Y83" s="36">
        <f t="shared" si="27"/>
        <v>103.33333333333333</v>
      </c>
      <c r="Z83" s="37" t="s">
        <v>38</v>
      </c>
      <c r="AA83" s="35">
        <v>76</v>
      </c>
      <c r="AB83" s="30">
        <v>26</v>
      </c>
      <c r="AC83" s="27">
        <f t="shared" si="23"/>
        <v>96.296296296296291</v>
      </c>
      <c r="AD83" s="18">
        <f t="shared" si="28"/>
        <v>83.040740740740745</v>
      </c>
      <c r="AE83" s="40" t="s">
        <v>38</v>
      </c>
      <c r="AF83" s="19" t="str">
        <f t="shared" ref="AF83:AF146" si="29">VLOOKUP(AD83,$AE$2:$AF$8,2)</f>
        <v>A</v>
      </c>
      <c r="AG83" s="20" t="s">
        <v>157</v>
      </c>
      <c r="AH83" s="20">
        <v>13517032</v>
      </c>
      <c r="AI83" s="52" t="s">
        <v>208</v>
      </c>
      <c r="AJ83" s="14">
        <v>14</v>
      </c>
      <c r="AK83" s="83"/>
      <c r="AL83" s="83"/>
      <c r="AM83" s="83"/>
      <c r="AN83" s="84"/>
      <c r="AO83" s="85"/>
      <c r="AP83" s="85"/>
      <c r="AQ83" s="85"/>
      <c r="AR83" s="82"/>
    </row>
    <row r="84" spans="1:44" ht="15.75" x14ac:dyDescent="0.25">
      <c r="A84" s="52">
        <v>15</v>
      </c>
      <c r="B84" s="52" t="s">
        <v>208</v>
      </c>
      <c r="C84" s="53">
        <v>13517035</v>
      </c>
      <c r="D84" s="53" t="s">
        <v>158</v>
      </c>
      <c r="E84" s="57">
        <v>25</v>
      </c>
      <c r="F84" s="57">
        <v>13</v>
      </c>
      <c r="G84" s="57">
        <v>6</v>
      </c>
      <c r="H84" s="57">
        <v>11.5</v>
      </c>
      <c r="I84" s="57">
        <v>0</v>
      </c>
      <c r="J84" s="57">
        <f t="shared" si="24"/>
        <v>55.5</v>
      </c>
      <c r="K84" s="57">
        <v>28.5</v>
      </c>
      <c r="L84" s="57">
        <v>2</v>
      </c>
      <c r="M84" s="57">
        <v>9.5</v>
      </c>
      <c r="N84" s="57">
        <v>13.5</v>
      </c>
      <c r="O84" s="57">
        <v>2</v>
      </c>
      <c r="P84" s="57">
        <v>2</v>
      </c>
      <c r="Q84" s="57">
        <f t="shared" si="25"/>
        <v>57.5</v>
      </c>
      <c r="R84" s="57">
        <f>VLOOKUP(C84,[1]K2!$B$3:$I$54,3,FALSE)</f>
        <v>90</v>
      </c>
      <c r="S84" s="57">
        <f>VLOOKUP(C84,[1]K2!$B$3:$I$54,4,FALSE)</f>
        <v>100</v>
      </c>
      <c r="T84" s="58">
        <f>VLOOKUP(C84,[1]K2!$B$3:$I$54,5,FALSE)</f>
        <v>104</v>
      </c>
      <c r="U84" s="54">
        <f t="shared" si="26"/>
        <v>98</v>
      </c>
      <c r="V84" s="60">
        <f>VLOOKUP(C84,[1]K2!$B$3:$I$54,6,FALSE)</f>
        <v>111</v>
      </c>
      <c r="W84" s="60">
        <f>VLOOKUP(C84,[1]K2!$B$3:$I$54,7,FALSE)</f>
        <v>110</v>
      </c>
      <c r="X84" s="60">
        <f>VLOOKUP(C84,[1]K2!$B$3:$I$54,8,FALSE)</f>
        <v>97.5</v>
      </c>
      <c r="Y84" s="36">
        <f t="shared" si="27"/>
        <v>106.16666666666667</v>
      </c>
      <c r="Z84" s="37" t="s">
        <v>39</v>
      </c>
      <c r="AA84" s="35">
        <v>71</v>
      </c>
      <c r="AB84" s="30">
        <v>24</v>
      </c>
      <c r="AC84" s="27">
        <f t="shared" si="23"/>
        <v>88.888888888888886</v>
      </c>
      <c r="AD84" s="18">
        <f t="shared" si="28"/>
        <v>73.359722222222231</v>
      </c>
      <c r="AE84" s="40" t="s">
        <v>39</v>
      </c>
      <c r="AF84" s="19" t="str">
        <f t="shared" si="29"/>
        <v>B</v>
      </c>
      <c r="AG84" s="20" t="s">
        <v>158</v>
      </c>
      <c r="AH84" s="20">
        <v>13517035</v>
      </c>
      <c r="AI84" s="52" t="s">
        <v>208</v>
      </c>
      <c r="AJ84" s="14">
        <v>15</v>
      </c>
      <c r="AK84" s="83"/>
      <c r="AL84" s="83"/>
      <c r="AM84" s="83"/>
      <c r="AN84" s="84"/>
      <c r="AO84" s="85"/>
      <c r="AP84" s="85"/>
      <c r="AQ84" s="85"/>
      <c r="AR84" s="82"/>
    </row>
    <row r="85" spans="1:44" ht="15.75" x14ac:dyDescent="0.25">
      <c r="A85" s="52">
        <v>16</v>
      </c>
      <c r="B85" s="52" t="s">
        <v>208</v>
      </c>
      <c r="C85" s="53">
        <v>13517038</v>
      </c>
      <c r="D85" s="53" t="s">
        <v>159</v>
      </c>
      <c r="E85" s="57">
        <v>16</v>
      </c>
      <c r="F85" s="57">
        <v>16</v>
      </c>
      <c r="G85" s="57">
        <v>9</v>
      </c>
      <c r="H85" s="57">
        <v>15</v>
      </c>
      <c r="I85" s="57">
        <v>19</v>
      </c>
      <c r="J85" s="57">
        <f t="shared" si="24"/>
        <v>75</v>
      </c>
      <c r="K85" s="57">
        <v>33</v>
      </c>
      <c r="L85" s="57">
        <v>11</v>
      </c>
      <c r="M85" s="57">
        <v>6.5</v>
      </c>
      <c r="N85" s="57">
        <v>17</v>
      </c>
      <c r="O85" s="57">
        <v>2</v>
      </c>
      <c r="P85" s="57">
        <v>2</v>
      </c>
      <c r="Q85" s="57">
        <f t="shared" si="25"/>
        <v>71.5</v>
      </c>
      <c r="R85" s="57">
        <f>VLOOKUP(C85,[1]K2!$B$3:$I$54,3,FALSE)</f>
        <v>0</v>
      </c>
      <c r="S85" s="57">
        <f>VLOOKUP(C85,[1]K2!$B$3:$I$54,4,FALSE)</f>
        <v>100</v>
      </c>
      <c r="T85" s="58">
        <f>VLOOKUP(C85,[1]K2!$B$3:$I$54,5,FALSE)</f>
        <v>104</v>
      </c>
      <c r="U85" s="54">
        <f t="shared" si="26"/>
        <v>68</v>
      </c>
      <c r="V85" s="60">
        <f>VLOOKUP(C85,[1]K2!$B$3:$I$54,6,FALSE)</f>
        <v>95</v>
      </c>
      <c r="W85" s="60">
        <f>VLOOKUP(C85,[1]K2!$B$3:$I$54,7,FALSE)</f>
        <v>109</v>
      </c>
      <c r="X85" s="60">
        <f>VLOOKUP(C85,[1]K2!$B$3:$I$54,8,FALSE)</f>
        <v>94.5</v>
      </c>
      <c r="Y85" s="36">
        <f t="shared" si="27"/>
        <v>99.5</v>
      </c>
      <c r="Z85" s="37" t="s">
        <v>41</v>
      </c>
      <c r="AA85" s="35">
        <v>81</v>
      </c>
      <c r="AB85" s="30">
        <v>25</v>
      </c>
      <c r="AC85" s="27">
        <f t="shared" si="23"/>
        <v>92.592592592592595</v>
      </c>
      <c r="AD85" s="18">
        <f t="shared" si="28"/>
        <v>79.50231481481481</v>
      </c>
      <c r="AE85" s="40" t="s">
        <v>39</v>
      </c>
      <c r="AF85" s="19" t="str">
        <f t="shared" si="29"/>
        <v>AB</v>
      </c>
      <c r="AG85" s="20" t="s">
        <v>159</v>
      </c>
      <c r="AH85" s="20">
        <v>13517038</v>
      </c>
      <c r="AI85" s="52" t="s">
        <v>208</v>
      </c>
      <c r="AJ85" s="14">
        <v>16</v>
      </c>
      <c r="AK85" s="83"/>
      <c r="AL85" s="83"/>
      <c r="AM85" s="83"/>
      <c r="AN85" s="84"/>
      <c r="AO85" s="85"/>
      <c r="AP85" s="85"/>
      <c r="AQ85" s="85"/>
      <c r="AR85" s="82"/>
    </row>
    <row r="86" spans="1:44" ht="15.75" x14ac:dyDescent="0.25">
      <c r="A86" s="52">
        <v>17</v>
      </c>
      <c r="B86" s="52" t="s">
        <v>208</v>
      </c>
      <c r="C86" s="53">
        <v>13517041</v>
      </c>
      <c r="D86" s="53" t="s">
        <v>160</v>
      </c>
      <c r="E86" s="57">
        <v>21</v>
      </c>
      <c r="F86" s="57">
        <v>11</v>
      </c>
      <c r="G86" s="57">
        <v>9</v>
      </c>
      <c r="H86" s="57">
        <v>15</v>
      </c>
      <c r="I86" s="57">
        <v>18</v>
      </c>
      <c r="J86" s="57">
        <f t="shared" si="24"/>
        <v>74</v>
      </c>
      <c r="K86" s="57">
        <v>28</v>
      </c>
      <c r="L86" s="57">
        <v>13</v>
      </c>
      <c r="M86" s="57">
        <v>11.5</v>
      </c>
      <c r="N86" s="57">
        <v>14</v>
      </c>
      <c r="O86" s="57">
        <v>3</v>
      </c>
      <c r="P86" s="57">
        <v>2</v>
      </c>
      <c r="Q86" s="57">
        <f t="shared" si="25"/>
        <v>71.5</v>
      </c>
      <c r="R86" s="57">
        <f>VLOOKUP(C86,[1]K2!$B$3:$I$54,3,FALSE)</f>
        <v>90</v>
      </c>
      <c r="S86" s="57">
        <f>VLOOKUP(C86,[1]K2!$B$3:$I$54,4,FALSE)</f>
        <v>75</v>
      </c>
      <c r="T86" s="58">
        <f>VLOOKUP(C86,[1]K2!$B$3:$I$54,5,FALSE)</f>
        <v>105</v>
      </c>
      <c r="U86" s="54">
        <f t="shared" si="26"/>
        <v>90</v>
      </c>
      <c r="V86" s="60">
        <f>VLOOKUP(C86,[1]K2!$B$3:$I$54,6,FALSE)</f>
        <v>97</v>
      </c>
      <c r="W86" s="60">
        <f>VLOOKUP(C86,[1]K2!$B$3:$I$54,7,FALSE)</f>
        <v>94</v>
      </c>
      <c r="X86" s="60">
        <f>VLOOKUP(C86,[1]K2!$B$3:$I$54,8,FALSE)</f>
        <v>106</v>
      </c>
      <c r="Y86" s="36">
        <f t="shared" si="27"/>
        <v>99</v>
      </c>
      <c r="Z86" s="37" t="s">
        <v>40</v>
      </c>
      <c r="AA86" s="35">
        <v>66</v>
      </c>
      <c r="AB86" s="30">
        <v>26</v>
      </c>
      <c r="AC86" s="27">
        <f t="shared" si="23"/>
        <v>96.296296296296291</v>
      </c>
      <c r="AD86" s="18">
        <f t="shared" si="28"/>
        <v>80.632407407407399</v>
      </c>
      <c r="AE86" s="40" t="s">
        <v>41</v>
      </c>
      <c r="AF86" s="19" t="str">
        <f t="shared" si="29"/>
        <v>A</v>
      </c>
      <c r="AG86" s="20" t="s">
        <v>160</v>
      </c>
      <c r="AH86" s="20">
        <v>13517041</v>
      </c>
      <c r="AI86" s="52" t="s">
        <v>208</v>
      </c>
      <c r="AJ86" s="14">
        <v>17</v>
      </c>
      <c r="AK86" s="83"/>
      <c r="AL86" s="83"/>
      <c r="AM86" s="83"/>
      <c r="AN86" s="84"/>
      <c r="AO86" s="85"/>
      <c r="AP86" s="85"/>
      <c r="AQ86" s="85"/>
      <c r="AR86" s="82"/>
    </row>
    <row r="87" spans="1:44" ht="15.75" x14ac:dyDescent="0.25">
      <c r="A87" s="52">
        <v>18</v>
      </c>
      <c r="B87" s="52" t="s">
        <v>208</v>
      </c>
      <c r="C87" s="53">
        <v>13517044</v>
      </c>
      <c r="D87" s="53" t="s">
        <v>161</v>
      </c>
      <c r="E87" s="57">
        <v>9</v>
      </c>
      <c r="F87" s="57">
        <v>10</v>
      </c>
      <c r="G87" s="57">
        <v>3</v>
      </c>
      <c r="H87" s="57">
        <v>14.5</v>
      </c>
      <c r="I87" s="57">
        <v>7.5</v>
      </c>
      <c r="J87" s="57">
        <f t="shared" si="24"/>
        <v>44</v>
      </c>
      <c r="K87" s="57">
        <v>35</v>
      </c>
      <c r="L87" s="57">
        <v>4</v>
      </c>
      <c r="M87" s="57">
        <v>9.5</v>
      </c>
      <c r="N87" s="57">
        <v>14.5</v>
      </c>
      <c r="O87" s="57">
        <v>3</v>
      </c>
      <c r="P87" s="57">
        <v>2</v>
      </c>
      <c r="Q87" s="57">
        <f t="shared" si="25"/>
        <v>68</v>
      </c>
      <c r="R87" s="57">
        <f>VLOOKUP(C87,[1]K2!$B$3:$I$54,3,FALSE)</f>
        <v>90</v>
      </c>
      <c r="S87" s="57">
        <f>VLOOKUP(C87,[1]K2!$B$3:$I$54,4,FALSE)</f>
        <v>100</v>
      </c>
      <c r="T87" s="58">
        <f>VLOOKUP(C87,[1]K2!$B$3:$I$54,5,FALSE)</f>
        <v>100</v>
      </c>
      <c r="U87" s="54">
        <f t="shared" si="26"/>
        <v>96.666666666666671</v>
      </c>
      <c r="V87" s="60">
        <f>VLOOKUP(C87,[1]K2!$B$3:$I$54,6,FALSE)</f>
        <v>106</v>
      </c>
      <c r="W87" s="60">
        <f>VLOOKUP(C87,[1]K2!$B$3:$I$54,7,FALSE)</f>
        <v>100</v>
      </c>
      <c r="X87" s="60">
        <f>VLOOKUP(C87,[1]K2!$B$3:$I$54,8,FALSE)</f>
        <v>98</v>
      </c>
      <c r="Y87" s="36">
        <f t="shared" si="27"/>
        <v>101.33333333333333</v>
      </c>
      <c r="Z87" s="37" t="s">
        <v>41</v>
      </c>
      <c r="AA87" s="35">
        <v>81</v>
      </c>
      <c r="AB87" s="30">
        <v>26</v>
      </c>
      <c r="AC87" s="27">
        <f t="shared" si="23"/>
        <v>96.296296296296291</v>
      </c>
      <c r="AD87" s="18">
        <f t="shared" si="28"/>
        <v>72.524074074074065</v>
      </c>
      <c r="AE87" s="40" t="s">
        <v>39</v>
      </c>
      <c r="AF87" s="19" t="str">
        <f t="shared" si="29"/>
        <v>B</v>
      </c>
      <c r="AG87" s="20" t="s">
        <v>161</v>
      </c>
      <c r="AH87" s="20">
        <v>13517044</v>
      </c>
      <c r="AI87" s="52" t="s">
        <v>208</v>
      </c>
      <c r="AJ87" s="14">
        <v>18</v>
      </c>
      <c r="AK87" s="83"/>
      <c r="AL87" s="83"/>
      <c r="AM87" s="83"/>
      <c r="AN87" s="84"/>
      <c r="AO87" s="85"/>
      <c r="AP87" s="85"/>
      <c r="AQ87" s="85"/>
      <c r="AR87" s="82"/>
    </row>
    <row r="88" spans="1:44" ht="15.75" x14ac:dyDescent="0.25">
      <c r="A88" s="52">
        <v>19</v>
      </c>
      <c r="B88" s="52" t="s">
        <v>208</v>
      </c>
      <c r="C88" s="53">
        <v>13517047</v>
      </c>
      <c r="D88" s="53" t="s">
        <v>162</v>
      </c>
      <c r="E88" s="57">
        <v>18</v>
      </c>
      <c r="F88" s="57">
        <v>12</v>
      </c>
      <c r="G88" s="57">
        <v>14</v>
      </c>
      <c r="H88" s="57">
        <v>15</v>
      </c>
      <c r="I88" s="57">
        <v>18.5</v>
      </c>
      <c r="J88" s="57">
        <f t="shared" si="24"/>
        <v>77.5</v>
      </c>
      <c r="K88" s="57">
        <v>33</v>
      </c>
      <c r="L88" s="57">
        <v>16</v>
      </c>
      <c r="M88" s="57">
        <v>12</v>
      </c>
      <c r="N88" s="57">
        <v>15.5</v>
      </c>
      <c r="O88" s="57">
        <v>4</v>
      </c>
      <c r="P88" s="57">
        <v>2</v>
      </c>
      <c r="Q88" s="57">
        <f t="shared" si="25"/>
        <v>82.5</v>
      </c>
      <c r="R88" s="57">
        <f>VLOOKUP(C88,[1]K2!$B$3:$I$54,3,FALSE)</f>
        <v>95</v>
      </c>
      <c r="S88" s="57">
        <f>VLOOKUP(C88,[1]K2!$B$3:$I$54,4,FALSE)</f>
        <v>100</v>
      </c>
      <c r="T88" s="58">
        <f>VLOOKUP(C88,[1]K2!$B$3:$I$54,5,FALSE)</f>
        <v>105</v>
      </c>
      <c r="U88" s="54">
        <f t="shared" si="26"/>
        <v>100</v>
      </c>
      <c r="V88" s="60">
        <f>VLOOKUP(C88,[1]K2!$B$3:$I$54,6,FALSE)</f>
        <v>108</v>
      </c>
      <c r="W88" s="60">
        <f>VLOOKUP(C88,[1]K2!$B$3:$I$54,7,FALSE)</f>
        <v>110</v>
      </c>
      <c r="X88" s="60">
        <f>VLOOKUP(C88,[1]K2!$B$3:$I$54,8,FALSE)</f>
        <v>92</v>
      </c>
      <c r="Y88" s="36">
        <f t="shared" si="27"/>
        <v>103.33333333333333</v>
      </c>
      <c r="Z88" s="37" t="s">
        <v>39</v>
      </c>
      <c r="AA88" s="35">
        <v>71</v>
      </c>
      <c r="AB88" s="30">
        <v>24</v>
      </c>
      <c r="AC88" s="27">
        <f t="shared" si="23"/>
        <v>88.888888888888886</v>
      </c>
      <c r="AD88" s="18">
        <f t="shared" si="28"/>
        <v>87.022222222222226</v>
      </c>
      <c r="AE88" s="40" t="s">
        <v>41</v>
      </c>
      <c r="AF88" s="19" t="str">
        <f t="shared" si="29"/>
        <v>A</v>
      </c>
      <c r="AG88" s="20" t="s">
        <v>162</v>
      </c>
      <c r="AH88" s="20">
        <v>13517047</v>
      </c>
      <c r="AI88" s="52" t="s">
        <v>208</v>
      </c>
      <c r="AJ88" s="14">
        <v>19</v>
      </c>
      <c r="AK88" s="83"/>
      <c r="AL88" s="83"/>
      <c r="AM88" s="83"/>
      <c r="AN88" s="84"/>
      <c r="AO88" s="85"/>
      <c r="AP88" s="85"/>
      <c r="AQ88" s="85"/>
      <c r="AR88" s="82"/>
    </row>
    <row r="89" spans="1:44" ht="15.75" x14ac:dyDescent="0.25">
      <c r="A89" s="52">
        <v>20</v>
      </c>
      <c r="B89" s="52" t="s">
        <v>208</v>
      </c>
      <c r="C89" s="53">
        <v>13517050</v>
      </c>
      <c r="D89" s="53" t="s">
        <v>163</v>
      </c>
      <c r="E89" s="57">
        <v>13.5</v>
      </c>
      <c r="F89" s="57">
        <v>13</v>
      </c>
      <c r="G89" s="57">
        <v>9</v>
      </c>
      <c r="H89" s="57">
        <v>7</v>
      </c>
      <c r="I89" s="57">
        <v>13.5</v>
      </c>
      <c r="J89" s="57">
        <f t="shared" si="24"/>
        <v>56</v>
      </c>
      <c r="K89" s="57">
        <v>34.5</v>
      </c>
      <c r="L89" s="57">
        <v>9</v>
      </c>
      <c r="M89" s="57">
        <v>6.5</v>
      </c>
      <c r="N89" s="57">
        <v>14</v>
      </c>
      <c r="O89" s="57">
        <v>2</v>
      </c>
      <c r="P89" s="57">
        <v>2</v>
      </c>
      <c r="Q89" s="57">
        <f t="shared" si="25"/>
        <v>68</v>
      </c>
      <c r="R89" s="57">
        <f>VLOOKUP(C89,[1]K2!$B$3:$I$54,3,FALSE)</f>
        <v>100</v>
      </c>
      <c r="S89" s="57">
        <f>VLOOKUP(C89,[1]K2!$B$3:$I$54,4,FALSE)</f>
        <v>100</v>
      </c>
      <c r="T89" s="58">
        <f>VLOOKUP(C89,[1]K2!$B$3:$I$54,5,FALSE)</f>
        <v>100</v>
      </c>
      <c r="U89" s="54">
        <f t="shared" si="26"/>
        <v>100</v>
      </c>
      <c r="V89" s="60">
        <f>VLOOKUP(C89,[1]K2!$B$3:$I$54,6,FALSE)</f>
        <v>110</v>
      </c>
      <c r="W89" s="60">
        <f>VLOOKUP(C89,[1]K2!$B$3:$I$54,7,FALSE)</f>
        <v>109</v>
      </c>
      <c r="X89" s="60">
        <f>VLOOKUP(C89,[1]K2!$B$3:$I$54,8,FALSE)</f>
        <v>84.25</v>
      </c>
      <c r="Y89" s="36">
        <f t="shared" si="27"/>
        <v>101.08333333333333</v>
      </c>
      <c r="Z89" s="37" t="s">
        <v>38</v>
      </c>
      <c r="AA89" s="35">
        <v>76</v>
      </c>
      <c r="AB89" s="30">
        <v>26</v>
      </c>
      <c r="AC89" s="27">
        <f t="shared" si="23"/>
        <v>96.296296296296291</v>
      </c>
      <c r="AD89" s="18">
        <f t="shared" si="28"/>
        <v>76.151157407407396</v>
      </c>
      <c r="AE89" s="40" t="s">
        <v>39</v>
      </c>
      <c r="AF89" s="19" t="str">
        <f t="shared" si="29"/>
        <v>AB</v>
      </c>
      <c r="AG89" s="20" t="s">
        <v>163</v>
      </c>
      <c r="AH89" s="20">
        <v>13517050</v>
      </c>
      <c r="AI89" s="52" t="s">
        <v>208</v>
      </c>
      <c r="AJ89" s="14">
        <v>20</v>
      </c>
      <c r="AK89" s="83"/>
      <c r="AL89" s="83"/>
      <c r="AM89" s="83"/>
      <c r="AN89" s="84"/>
      <c r="AO89" s="85"/>
      <c r="AP89" s="85"/>
      <c r="AQ89" s="85"/>
      <c r="AR89" s="82"/>
    </row>
    <row r="90" spans="1:44" ht="15.75" x14ac:dyDescent="0.25">
      <c r="A90" s="52">
        <v>21</v>
      </c>
      <c r="B90" s="52" t="s">
        <v>208</v>
      </c>
      <c r="C90" s="53">
        <v>13517053</v>
      </c>
      <c r="D90" s="53" t="s">
        <v>164</v>
      </c>
      <c r="E90" s="57">
        <v>16.5</v>
      </c>
      <c r="F90" s="57">
        <v>10</v>
      </c>
      <c r="G90" s="57">
        <v>9</v>
      </c>
      <c r="H90" s="57">
        <v>15</v>
      </c>
      <c r="I90" s="57">
        <v>6.5</v>
      </c>
      <c r="J90" s="57">
        <f t="shared" si="24"/>
        <v>57</v>
      </c>
      <c r="K90" s="57">
        <v>30</v>
      </c>
      <c r="L90" s="57">
        <v>15.5</v>
      </c>
      <c r="M90" s="57">
        <v>2</v>
      </c>
      <c r="N90" s="57">
        <v>17.5</v>
      </c>
      <c r="O90" s="57">
        <v>4</v>
      </c>
      <c r="P90" s="57">
        <v>2</v>
      </c>
      <c r="Q90" s="57">
        <f t="shared" si="25"/>
        <v>71</v>
      </c>
      <c r="R90" s="57">
        <f>VLOOKUP(C90,[1]K2!$B$3:$I$54,3,FALSE)</f>
        <v>88</v>
      </c>
      <c r="S90" s="57">
        <f>VLOOKUP(C90,[1]K2!$B$3:$I$54,4,FALSE)</f>
        <v>100</v>
      </c>
      <c r="T90" s="58">
        <f>VLOOKUP(C90,[1]K2!$B$3:$I$54,5,FALSE)</f>
        <v>100</v>
      </c>
      <c r="U90" s="54">
        <f t="shared" si="26"/>
        <v>96</v>
      </c>
      <c r="V90" s="60">
        <f>VLOOKUP(C90,[1]K2!$B$3:$I$54,6,FALSE)</f>
        <v>107</v>
      </c>
      <c r="W90" s="60">
        <f>VLOOKUP(C90,[1]K2!$B$3:$I$54,7,FALSE)</f>
        <v>106</v>
      </c>
      <c r="X90" s="60">
        <f>VLOOKUP(C90,[1]K2!$B$3:$I$54,8,FALSE)</f>
        <v>113</v>
      </c>
      <c r="Y90" s="36">
        <f t="shared" si="27"/>
        <v>108.66666666666667</v>
      </c>
      <c r="Z90" s="37" t="s">
        <v>39</v>
      </c>
      <c r="AA90" s="35">
        <v>71</v>
      </c>
      <c r="AB90" s="30">
        <v>25</v>
      </c>
      <c r="AC90" s="27">
        <f t="shared" si="23"/>
        <v>92.592592592592595</v>
      </c>
      <c r="AD90" s="18">
        <f t="shared" si="28"/>
        <v>78.31481481481481</v>
      </c>
      <c r="AE90" s="40" t="s">
        <v>41</v>
      </c>
      <c r="AF90" s="19" t="str">
        <f t="shared" si="29"/>
        <v>AB</v>
      </c>
      <c r="AG90" s="20" t="s">
        <v>164</v>
      </c>
      <c r="AH90" s="20">
        <v>13517053</v>
      </c>
      <c r="AI90" s="52" t="s">
        <v>208</v>
      </c>
      <c r="AJ90" s="14">
        <v>21</v>
      </c>
      <c r="AK90" s="83"/>
      <c r="AL90" s="83"/>
      <c r="AM90" s="83"/>
      <c r="AN90" s="84"/>
      <c r="AO90" s="85"/>
      <c r="AP90" s="85"/>
      <c r="AQ90" s="85"/>
      <c r="AR90" s="82"/>
    </row>
    <row r="91" spans="1:44" ht="15.75" x14ac:dyDescent="0.25">
      <c r="A91" s="52">
        <v>22</v>
      </c>
      <c r="B91" s="52" t="s">
        <v>208</v>
      </c>
      <c r="C91" s="53">
        <v>13517056</v>
      </c>
      <c r="D91" s="53" t="s">
        <v>165</v>
      </c>
      <c r="E91" s="57">
        <v>19</v>
      </c>
      <c r="F91" s="57">
        <v>5</v>
      </c>
      <c r="G91" s="57">
        <v>9</v>
      </c>
      <c r="H91" s="57">
        <v>4.5</v>
      </c>
      <c r="I91" s="57">
        <v>17.5</v>
      </c>
      <c r="J91" s="57">
        <f t="shared" si="24"/>
        <v>55</v>
      </c>
      <c r="K91" s="57">
        <v>31.5</v>
      </c>
      <c r="L91" s="57">
        <v>10</v>
      </c>
      <c r="M91" s="57">
        <v>12.5</v>
      </c>
      <c r="N91" s="57">
        <v>17</v>
      </c>
      <c r="O91" s="57">
        <v>2</v>
      </c>
      <c r="P91" s="57">
        <v>2</v>
      </c>
      <c r="Q91" s="57">
        <f t="shared" si="25"/>
        <v>75</v>
      </c>
      <c r="R91" s="57">
        <f>VLOOKUP(C91,[1]K2!$B$3:$I$54,3,FALSE)</f>
        <v>100</v>
      </c>
      <c r="S91" s="57">
        <f>VLOOKUP(C91,[1]K2!$B$3:$I$54,4,FALSE)</f>
        <v>100</v>
      </c>
      <c r="T91" s="58">
        <f>VLOOKUP(C91,[1]K2!$B$3:$I$54,5,FALSE)</f>
        <v>93</v>
      </c>
      <c r="U91" s="54">
        <f t="shared" si="26"/>
        <v>97.666666666666671</v>
      </c>
      <c r="V91" s="60">
        <f>VLOOKUP(C91,[1]K2!$B$3:$I$54,6,FALSE)</f>
        <v>108</v>
      </c>
      <c r="W91" s="60">
        <f>VLOOKUP(C91,[1]K2!$B$3:$I$54,7,FALSE)</f>
        <v>88</v>
      </c>
      <c r="X91" s="60">
        <f>VLOOKUP(C91,[1]K2!$B$3:$I$54,8,FALSE)</f>
        <v>97.5</v>
      </c>
      <c r="Y91" s="36">
        <f t="shared" si="27"/>
        <v>97.833333333333329</v>
      </c>
      <c r="Z91" s="37" t="s">
        <v>41</v>
      </c>
      <c r="AA91" s="35">
        <v>81</v>
      </c>
      <c r="AB91" s="30">
        <v>21</v>
      </c>
      <c r="AC91" s="27">
        <f t="shared" si="23"/>
        <v>77.777777777777786</v>
      </c>
      <c r="AD91" s="18">
        <f t="shared" si="28"/>
        <v>76.773611111111109</v>
      </c>
      <c r="AE91" s="40" t="s">
        <v>39</v>
      </c>
      <c r="AF91" s="19" t="str">
        <f t="shared" si="29"/>
        <v>AB</v>
      </c>
      <c r="AG91" s="20" t="s">
        <v>165</v>
      </c>
      <c r="AH91" s="20">
        <v>13517056</v>
      </c>
      <c r="AI91" s="52" t="s">
        <v>208</v>
      </c>
      <c r="AJ91" s="14">
        <v>22</v>
      </c>
      <c r="AK91" s="83"/>
      <c r="AL91" s="83"/>
      <c r="AM91" s="83"/>
      <c r="AN91" s="84"/>
      <c r="AO91" s="85"/>
      <c r="AP91" s="85"/>
      <c r="AQ91" s="85"/>
      <c r="AR91" s="82"/>
    </row>
    <row r="92" spans="1:44" ht="15.75" x14ac:dyDescent="0.25">
      <c r="A92" s="52">
        <v>23</v>
      </c>
      <c r="B92" s="52" t="s">
        <v>208</v>
      </c>
      <c r="C92" s="53">
        <v>13517059</v>
      </c>
      <c r="D92" s="53" t="s">
        <v>166</v>
      </c>
      <c r="E92" s="57">
        <v>17</v>
      </c>
      <c r="F92" s="57">
        <v>6</v>
      </c>
      <c r="G92" s="57">
        <v>9</v>
      </c>
      <c r="H92" s="57">
        <v>3.5</v>
      </c>
      <c r="I92" s="57">
        <v>11.5</v>
      </c>
      <c r="J92" s="57">
        <f t="shared" si="24"/>
        <v>47</v>
      </c>
      <c r="K92" s="57">
        <v>31</v>
      </c>
      <c r="L92" s="57">
        <v>7.5</v>
      </c>
      <c r="M92" s="57">
        <v>12.5</v>
      </c>
      <c r="N92" s="57">
        <v>18</v>
      </c>
      <c r="O92" s="57">
        <v>3</v>
      </c>
      <c r="P92" s="57">
        <v>2</v>
      </c>
      <c r="Q92" s="57">
        <f t="shared" si="25"/>
        <v>74</v>
      </c>
      <c r="R92" s="57">
        <f>VLOOKUP(C92,[1]K2!$B$3:$I$54,3,FALSE)</f>
        <v>90</v>
      </c>
      <c r="S92" s="57">
        <f>VLOOKUP(C92,[1]K2!$B$3:$I$54,4,FALSE)</f>
        <v>100</v>
      </c>
      <c r="T92" s="58">
        <f>VLOOKUP(C92,[1]K2!$B$3:$I$54,5,FALSE)</f>
        <v>105</v>
      </c>
      <c r="U92" s="54">
        <f t="shared" si="26"/>
        <v>98.333333333333329</v>
      </c>
      <c r="V92" s="60">
        <f>VLOOKUP(C92,[1]K2!$B$3:$I$54,6,FALSE)</f>
        <v>115</v>
      </c>
      <c r="W92" s="60">
        <f>VLOOKUP(C92,[1]K2!$B$3:$I$54,7,FALSE)</f>
        <v>110</v>
      </c>
      <c r="X92" s="60">
        <f>VLOOKUP(C92,[1]K2!$B$3:$I$54,8,FALSE)</f>
        <v>101</v>
      </c>
      <c r="Y92" s="36">
        <f t="shared" si="27"/>
        <v>108.66666666666667</v>
      </c>
      <c r="Z92" s="37" t="s">
        <v>41</v>
      </c>
      <c r="AA92" s="35">
        <v>81</v>
      </c>
      <c r="AB92" s="30">
        <v>25</v>
      </c>
      <c r="AC92" s="27">
        <f t="shared" si="23"/>
        <v>92.592592592592595</v>
      </c>
      <c r="AD92" s="18">
        <f t="shared" si="28"/>
        <v>76.94814814814815</v>
      </c>
      <c r="AE92" s="40" t="s">
        <v>39</v>
      </c>
      <c r="AF92" s="19" t="str">
        <f t="shared" si="29"/>
        <v>AB</v>
      </c>
      <c r="AG92" s="20" t="s">
        <v>166</v>
      </c>
      <c r="AH92" s="20">
        <v>13517059</v>
      </c>
      <c r="AI92" s="52" t="s">
        <v>208</v>
      </c>
      <c r="AJ92" s="14">
        <v>23</v>
      </c>
      <c r="AK92" s="83"/>
      <c r="AL92" s="83"/>
      <c r="AM92" s="83"/>
      <c r="AN92" s="84"/>
      <c r="AO92" s="85"/>
      <c r="AP92" s="85"/>
      <c r="AQ92" s="85"/>
      <c r="AR92" s="82"/>
    </row>
    <row r="93" spans="1:44" ht="15.75" x14ac:dyDescent="0.25">
      <c r="A93" s="52">
        <v>24</v>
      </c>
      <c r="B93" s="52" t="s">
        <v>208</v>
      </c>
      <c r="C93" s="53">
        <v>13517062</v>
      </c>
      <c r="D93" s="53" t="s">
        <v>167</v>
      </c>
      <c r="E93" s="57">
        <v>16</v>
      </c>
      <c r="F93" s="57">
        <v>16</v>
      </c>
      <c r="G93" s="57">
        <v>9</v>
      </c>
      <c r="H93" s="57">
        <v>9.5</v>
      </c>
      <c r="I93" s="57">
        <v>17.5</v>
      </c>
      <c r="J93" s="57">
        <f t="shared" si="24"/>
        <v>68</v>
      </c>
      <c r="K93" s="57">
        <v>34</v>
      </c>
      <c r="L93" s="57">
        <v>2</v>
      </c>
      <c r="M93" s="57">
        <v>12.5</v>
      </c>
      <c r="N93" s="57">
        <v>8</v>
      </c>
      <c r="O93" s="57">
        <v>3</v>
      </c>
      <c r="P93" s="57">
        <v>2</v>
      </c>
      <c r="Q93" s="57">
        <f t="shared" si="25"/>
        <v>61.5</v>
      </c>
      <c r="R93" s="57">
        <f>VLOOKUP(C93,[1]K2!$B$3:$I$54,3,FALSE)</f>
        <v>90</v>
      </c>
      <c r="S93" s="57">
        <f>VLOOKUP(C93,[1]K2!$B$3:$I$54,4,FALSE)</f>
        <v>100</v>
      </c>
      <c r="T93" s="58">
        <f>VLOOKUP(C93,[1]K2!$B$3:$I$54,5,FALSE)</f>
        <v>93</v>
      </c>
      <c r="U93" s="54">
        <f t="shared" si="26"/>
        <v>94.333333333333329</v>
      </c>
      <c r="V93" s="60">
        <f>VLOOKUP(C93,[1]K2!$B$3:$I$54,6,FALSE)</f>
        <v>110</v>
      </c>
      <c r="W93" s="60">
        <f>VLOOKUP(C93,[1]K2!$B$3:$I$54,7,FALSE)</f>
        <v>80</v>
      </c>
      <c r="X93" s="60">
        <f>VLOOKUP(C93,[1]K2!$B$3:$I$54,8,FALSE)</f>
        <v>93</v>
      </c>
      <c r="Y93" s="36">
        <f t="shared" si="27"/>
        <v>94.333333333333329</v>
      </c>
      <c r="Z93" s="37" t="s">
        <v>41</v>
      </c>
      <c r="AA93" s="35">
        <v>81</v>
      </c>
      <c r="AB93" s="30">
        <v>21</v>
      </c>
      <c r="AC93" s="27">
        <f t="shared" si="23"/>
        <v>77.777777777777786</v>
      </c>
      <c r="AD93" s="18">
        <f t="shared" si="28"/>
        <v>75.502777777777766</v>
      </c>
      <c r="AE93" s="40" t="s">
        <v>38</v>
      </c>
      <c r="AF93" s="19" t="str">
        <f t="shared" si="29"/>
        <v>B</v>
      </c>
      <c r="AG93" s="20" t="s">
        <v>167</v>
      </c>
      <c r="AH93" s="20">
        <v>13517062</v>
      </c>
      <c r="AI93" s="52" t="s">
        <v>208</v>
      </c>
      <c r="AJ93" s="14">
        <v>24</v>
      </c>
      <c r="AK93" s="83"/>
      <c r="AL93" s="83"/>
      <c r="AM93" s="83"/>
      <c r="AN93" s="84"/>
      <c r="AO93" s="85"/>
      <c r="AP93" s="85"/>
      <c r="AQ93" s="85"/>
      <c r="AR93" s="82"/>
    </row>
    <row r="94" spans="1:44" ht="15.75" x14ac:dyDescent="0.25">
      <c r="A94" s="52">
        <v>25</v>
      </c>
      <c r="B94" s="52" t="s">
        <v>208</v>
      </c>
      <c r="C94" s="53">
        <v>13517065</v>
      </c>
      <c r="D94" s="53" t="s">
        <v>168</v>
      </c>
      <c r="E94" s="57">
        <v>16</v>
      </c>
      <c r="F94" s="57">
        <v>8</v>
      </c>
      <c r="G94" s="57">
        <v>9</v>
      </c>
      <c r="H94" s="57">
        <v>8.5</v>
      </c>
      <c r="I94" s="76">
        <v>7</v>
      </c>
      <c r="J94" s="76">
        <f t="shared" si="24"/>
        <v>48.5</v>
      </c>
      <c r="K94" s="57">
        <v>18.5</v>
      </c>
      <c r="L94" s="57">
        <v>7.5</v>
      </c>
      <c r="M94" s="57">
        <v>5.5</v>
      </c>
      <c r="N94" s="57">
        <v>9</v>
      </c>
      <c r="O94" s="57">
        <v>3</v>
      </c>
      <c r="P94" s="57">
        <v>2</v>
      </c>
      <c r="Q94" s="57">
        <f t="shared" si="25"/>
        <v>45.5</v>
      </c>
      <c r="R94" s="57">
        <f>VLOOKUP(C94,[1]K2!$B$3:$I$54,3,FALSE)</f>
        <v>100</v>
      </c>
      <c r="S94" s="57">
        <f>VLOOKUP(C94,[1]K2!$B$3:$I$54,4,FALSE)</f>
        <v>100</v>
      </c>
      <c r="T94" s="58">
        <f>VLOOKUP(C94,[1]K2!$B$3:$I$54,5,FALSE)</f>
        <v>105</v>
      </c>
      <c r="U94" s="54">
        <f t="shared" si="26"/>
        <v>101.66666666666667</v>
      </c>
      <c r="V94" s="60">
        <f>VLOOKUP(C94,[1]K2!$B$3:$I$54,6,FALSE)</f>
        <v>95.5</v>
      </c>
      <c r="W94" s="60">
        <f>VLOOKUP(C94,[1]K2!$B$3:$I$54,7,FALSE)</f>
        <v>110</v>
      </c>
      <c r="X94" s="60">
        <f>VLOOKUP(C94,[1]K2!$B$3:$I$54,8,FALSE)</f>
        <v>104</v>
      </c>
      <c r="Y94" s="36">
        <f t="shared" si="27"/>
        <v>103.16666666666667</v>
      </c>
      <c r="Z94" s="37" t="s">
        <v>39</v>
      </c>
      <c r="AA94" s="35">
        <v>71</v>
      </c>
      <c r="AB94" s="30">
        <v>24</v>
      </c>
      <c r="AC94" s="27">
        <f t="shared" si="23"/>
        <v>88.888888888888886</v>
      </c>
      <c r="AD94" s="87">
        <f t="shared" si="28"/>
        <v>67.351388888888891</v>
      </c>
      <c r="AE94" s="40" t="s">
        <v>197</v>
      </c>
      <c r="AF94" s="19" t="str">
        <f t="shared" si="29"/>
        <v>BC</v>
      </c>
      <c r="AG94" s="20" t="s">
        <v>168</v>
      </c>
      <c r="AH94" s="20">
        <v>13517065</v>
      </c>
      <c r="AI94" s="52" t="s">
        <v>208</v>
      </c>
      <c r="AJ94" s="14">
        <v>25</v>
      </c>
      <c r="AK94" s="83"/>
      <c r="AL94" s="83"/>
      <c r="AM94" s="83"/>
      <c r="AN94" s="84"/>
      <c r="AO94" s="85"/>
      <c r="AP94" s="85"/>
      <c r="AQ94" s="85"/>
      <c r="AR94" s="82"/>
    </row>
    <row r="95" spans="1:44" ht="15.75" x14ac:dyDescent="0.25">
      <c r="A95" s="52">
        <v>26</v>
      </c>
      <c r="B95" s="52" t="s">
        <v>208</v>
      </c>
      <c r="C95" s="53">
        <v>13517068</v>
      </c>
      <c r="D95" s="53" t="s">
        <v>169</v>
      </c>
      <c r="E95" s="57">
        <v>30</v>
      </c>
      <c r="F95" s="57">
        <v>15</v>
      </c>
      <c r="G95" s="57">
        <v>9</v>
      </c>
      <c r="H95" s="57">
        <v>11.5</v>
      </c>
      <c r="I95" s="57">
        <v>10</v>
      </c>
      <c r="J95" s="57">
        <f t="shared" si="24"/>
        <v>75.5</v>
      </c>
      <c r="K95" s="57">
        <v>27</v>
      </c>
      <c r="L95" s="57">
        <v>18</v>
      </c>
      <c r="M95" s="57">
        <v>12.5</v>
      </c>
      <c r="N95" s="57">
        <v>17</v>
      </c>
      <c r="O95" s="57">
        <v>5</v>
      </c>
      <c r="P95" s="57">
        <v>2</v>
      </c>
      <c r="Q95" s="57">
        <f t="shared" si="25"/>
        <v>81.5</v>
      </c>
      <c r="R95" s="57">
        <f>VLOOKUP(C95,[1]K2!$B$3:$I$54,3,FALSE)</f>
        <v>100</v>
      </c>
      <c r="S95" s="57">
        <f>VLOOKUP(C95,[1]K2!$B$3:$I$54,4,FALSE)</f>
        <v>100</v>
      </c>
      <c r="T95" s="58">
        <f>VLOOKUP(C95,[1]K2!$B$3:$I$54,5,FALSE)</f>
        <v>105</v>
      </c>
      <c r="U95" s="54">
        <f t="shared" si="26"/>
        <v>101.66666666666667</v>
      </c>
      <c r="V95" s="60">
        <f>VLOOKUP(C95,[1]K2!$B$3:$I$54,6,FALSE)</f>
        <v>107</v>
      </c>
      <c r="W95" s="60">
        <f>VLOOKUP(C95,[1]K2!$B$3:$I$54,7,FALSE)</f>
        <v>108</v>
      </c>
      <c r="X95" s="60">
        <f>VLOOKUP(C95,[1]K2!$B$3:$I$54,8,FALSE)</f>
        <v>96</v>
      </c>
      <c r="Y95" s="36">
        <f t="shared" si="27"/>
        <v>103.66666666666667</v>
      </c>
      <c r="Z95" s="37" t="s">
        <v>39</v>
      </c>
      <c r="AA95" s="35">
        <v>71</v>
      </c>
      <c r="AB95" s="30">
        <v>26</v>
      </c>
      <c r="AC95" s="27">
        <f t="shared" si="23"/>
        <v>96.296296296296291</v>
      </c>
      <c r="AD95" s="18">
        <f t="shared" si="28"/>
        <v>86.54907407407407</v>
      </c>
      <c r="AE95" s="40" t="s">
        <v>38</v>
      </c>
      <c r="AF95" s="19" t="str">
        <f t="shared" si="29"/>
        <v>A</v>
      </c>
      <c r="AG95" s="20" t="s">
        <v>169</v>
      </c>
      <c r="AH95" s="20">
        <v>13517068</v>
      </c>
      <c r="AI95" s="52" t="s">
        <v>208</v>
      </c>
      <c r="AJ95" s="14">
        <v>26</v>
      </c>
      <c r="AK95" s="83"/>
      <c r="AL95" s="83"/>
      <c r="AM95" s="83"/>
      <c r="AN95" s="84"/>
      <c r="AO95" s="85"/>
      <c r="AP95" s="85"/>
      <c r="AQ95" s="85"/>
      <c r="AR95" s="82"/>
    </row>
    <row r="96" spans="1:44" ht="15.75" x14ac:dyDescent="0.25">
      <c r="A96" s="52">
        <v>27</v>
      </c>
      <c r="B96" s="52" t="s">
        <v>208</v>
      </c>
      <c r="C96" s="53">
        <v>13517071</v>
      </c>
      <c r="D96" s="53" t="s">
        <v>170</v>
      </c>
      <c r="E96" s="57">
        <v>19</v>
      </c>
      <c r="F96" s="57">
        <v>13</v>
      </c>
      <c r="G96" s="57">
        <v>12</v>
      </c>
      <c r="H96" s="57">
        <v>9.5</v>
      </c>
      <c r="I96" s="57">
        <v>18</v>
      </c>
      <c r="J96" s="57">
        <f t="shared" si="24"/>
        <v>71.5</v>
      </c>
      <c r="K96" s="57">
        <v>31</v>
      </c>
      <c r="L96" s="57">
        <v>16.5</v>
      </c>
      <c r="M96" s="57">
        <v>9.5</v>
      </c>
      <c r="N96" s="57">
        <v>15.5</v>
      </c>
      <c r="O96" s="57">
        <v>3</v>
      </c>
      <c r="P96" s="57">
        <v>2</v>
      </c>
      <c r="Q96" s="57">
        <f t="shared" si="25"/>
        <v>77.5</v>
      </c>
      <c r="R96" s="57">
        <f>VLOOKUP(C96,[1]K2!$B$3:$I$54,3,FALSE)</f>
        <v>88</v>
      </c>
      <c r="S96" s="57">
        <f>VLOOKUP(C96,[1]K2!$B$3:$I$54,4,FALSE)</f>
        <v>100</v>
      </c>
      <c r="T96" s="58">
        <f>VLOOKUP(C96,[1]K2!$B$3:$I$54,5,FALSE)</f>
        <v>85</v>
      </c>
      <c r="U96" s="54">
        <f t="shared" si="26"/>
        <v>91</v>
      </c>
      <c r="V96" s="60">
        <f>VLOOKUP(C96,[1]K2!$B$3:$I$54,6,FALSE)</f>
        <v>108</v>
      </c>
      <c r="W96" s="60">
        <f>VLOOKUP(C96,[1]K2!$B$3:$I$54,7,FALSE)</f>
        <v>109</v>
      </c>
      <c r="X96" s="60">
        <f>VLOOKUP(C96,[1]K2!$B$3:$I$54,8,FALSE)</f>
        <v>110</v>
      </c>
      <c r="Y96" s="36">
        <f t="shared" si="27"/>
        <v>109</v>
      </c>
      <c r="Z96" s="37" t="s">
        <v>40</v>
      </c>
      <c r="AA96" s="35">
        <v>66</v>
      </c>
      <c r="AB96" s="30">
        <v>25</v>
      </c>
      <c r="AC96" s="27">
        <f t="shared" si="23"/>
        <v>92.592592592592595</v>
      </c>
      <c r="AD96" s="18">
        <f t="shared" si="28"/>
        <v>83.93981481481481</v>
      </c>
      <c r="AE96" s="40" t="s">
        <v>38</v>
      </c>
      <c r="AF96" s="19" t="str">
        <f t="shared" si="29"/>
        <v>A</v>
      </c>
      <c r="AG96" s="20" t="s">
        <v>170</v>
      </c>
      <c r="AH96" s="20">
        <v>13517071</v>
      </c>
      <c r="AI96" s="52" t="s">
        <v>208</v>
      </c>
      <c r="AJ96" s="14">
        <v>27</v>
      </c>
      <c r="AK96" s="83"/>
      <c r="AL96" s="83"/>
      <c r="AM96" s="83"/>
      <c r="AN96" s="84"/>
      <c r="AO96" s="85"/>
      <c r="AP96" s="85"/>
      <c r="AQ96" s="85"/>
      <c r="AR96" s="82"/>
    </row>
    <row r="97" spans="1:44" ht="15.75" x14ac:dyDescent="0.25">
      <c r="A97" s="52">
        <v>28</v>
      </c>
      <c r="B97" s="52" t="s">
        <v>208</v>
      </c>
      <c r="C97" s="53">
        <v>13517074</v>
      </c>
      <c r="D97" s="53" t="s">
        <v>171</v>
      </c>
      <c r="E97" s="57">
        <v>27</v>
      </c>
      <c r="F97" s="57">
        <v>10.5</v>
      </c>
      <c r="G97" s="57">
        <v>3</v>
      </c>
      <c r="H97" s="57">
        <v>3</v>
      </c>
      <c r="I97" s="57">
        <v>17</v>
      </c>
      <c r="J97" s="57">
        <f t="shared" si="24"/>
        <v>60.5</v>
      </c>
      <c r="K97" s="57">
        <v>26.5</v>
      </c>
      <c r="L97" s="57">
        <v>1</v>
      </c>
      <c r="M97" s="57">
        <v>2</v>
      </c>
      <c r="N97" s="57">
        <v>17</v>
      </c>
      <c r="O97" s="57">
        <v>2</v>
      </c>
      <c r="P97" s="57">
        <v>2</v>
      </c>
      <c r="Q97" s="57">
        <f t="shared" si="25"/>
        <v>50.5</v>
      </c>
      <c r="R97" s="57">
        <f>VLOOKUP(C97,[1]K2!$B$3:$I$54,3,FALSE)</f>
        <v>100</v>
      </c>
      <c r="S97" s="57">
        <f>VLOOKUP(C97,[1]K2!$B$3:$I$54,4,FALSE)</f>
        <v>63.75</v>
      </c>
      <c r="T97" s="58">
        <f>VLOOKUP(C97,[1]K2!$B$3:$I$54,5,FALSE)</f>
        <v>103</v>
      </c>
      <c r="U97" s="54">
        <f t="shared" si="26"/>
        <v>88.916666666666671</v>
      </c>
      <c r="V97" s="60">
        <f>VLOOKUP(C97,[1]K2!$B$3:$I$54,6,FALSE)</f>
        <v>110</v>
      </c>
      <c r="W97" s="60">
        <f>VLOOKUP(C97,[1]K2!$B$3:$I$54,7,FALSE)</f>
        <v>98</v>
      </c>
      <c r="X97" s="60">
        <f>VLOOKUP(C97,[1]K2!$B$3:$I$54,8,FALSE)</f>
        <v>104</v>
      </c>
      <c r="Y97" s="36">
        <f t="shared" si="27"/>
        <v>104</v>
      </c>
      <c r="Z97" s="37"/>
      <c r="AA97" s="35"/>
      <c r="AB97" s="30">
        <v>19</v>
      </c>
      <c r="AC97" s="27">
        <f t="shared" si="23"/>
        <v>70.370370370370367</v>
      </c>
      <c r="AD97" s="18">
        <f t="shared" si="28"/>
        <v>67.350925925925921</v>
      </c>
      <c r="AE97" s="40" t="s">
        <v>39</v>
      </c>
      <c r="AF97" s="19" t="str">
        <f t="shared" si="29"/>
        <v>BC</v>
      </c>
      <c r="AG97" s="20" t="s">
        <v>171</v>
      </c>
      <c r="AH97" s="20">
        <v>13517074</v>
      </c>
      <c r="AI97" s="52" t="s">
        <v>208</v>
      </c>
      <c r="AJ97" s="14">
        <v>28</v>
      </c>
      <c r="AK97" s="83"/>
      <c r="AL97" s="83"/>
      <c r="AM97" s="83"/>
      <c r="AN97" s="84"/>
      <c r="AO97" s="85"/>
      <c r="AP97" s="85"/>
      <c r="AQ97" s="85"/>
      <c r="AR97" s="82"/>
    </row>
    <row r="98" spans="1:44" ht="15.75" x14ac:dyDescent="0.25">
      <c r="A98" s="52">
        <v>29</v>
      </c>
      <c r="B98" s="52" t="s">
        <v>208</v>
      </c>
      <c r="C98" s="53">
        <v>13517077</v>
      </c>
      <c r="D98" s="53" t="s">
        <v>172</v>
      </c>
      <c r="E98" s="57">
        <v>26</v>
      </c>
      <c r="F98" s="57">
        <v>9</v>
      </c>
      <c r="G98" s="57">
        <v>9</v>
      </c>
      <c r="H98" s="57">
        <v>15</v>
      </c>
      <c r="I98" s="57">
        <v>19.5</v>
      </c>
      <c r="J98" s="57">
        <f t="shared" si="24"/>
        <v>78.5</v>
      </c>
      <c r="K98" s="57">
        <v>34.5</v>
      </c>
      <c r="L98" s="57">
        <v>0</v>
      </c>
      <c r="M98" s="57">
        <v>6.5</v>
      </c>
      <c r="N98" s="57">
        <v>14</v>
      </c>
      <c r="O98" s="57">
        <v>3</v>
      </c>
      <c r="P98" s="57">
        <v>2</v>
      </c>
      <c r="Q98" s="57">
        <f t="shared" si="25"/>
        <v>60</v>
      </c>
      <c r="R98" s="57">
        <f>VLOOKUP(C98,[1]K2!$B$3:$I$54,3,FALSE)</f>
        <v>99</v>
      </c>
      <c r="S98" s="57">
        <f>VLOOKUP(C98,[1]K2!$B$3:$I$54,4,FALSE)</f>
        <v>98</v>
      </c>
      <c r="T98" s="58">
        <f>VLOOKUP(C98,[1]K2!$B$3:$I$54,5,FALSE)</f>
        <v>100</v>
      </c>
      <c r="U98" s="54">
        <f t="shared" si="26"/>
        <v>99</v>
      </c>
      <c r="V98" s="60">
        <f>VLOOKUP(C98,[1]K2!$B$3:$I$54,6,FALSE)</f>
        <v>105</v>
      </c>
      <c r="W98" s="60">
        <f>VLOOKUP(C98,[1]K2!$B$3:$I$54,7,FALSE)</f>
        <v>90</v>
      </c>
      <c r="X98" s="60">
        <f>VLOOKUP(C98,[1]K2!$B$3:$I$54,8,FALSE)</f>
        <v>88.5</v>
      </c>
      <c r="Y98" s="36">
        <f t="shared" si="27"/>
        <v>94.5</v>
      </c>
      <c r="Z98" s="37" t="s">
        <v>41</v>
      </c>
      <c r="AA98" s="35">
        <v>81</v>
      </c>
      <c r="AB98" s="30">
        <v>17</v>
      </c>
      <c r="AC98" s="27">
        <f t="shared" si="23"/>
        <v>62.962962962962962</v>
      </c>
      <c r="AD98" s="18">
        <f t="shared" si="28"/>
        <v>78.336574074074065</v>
      </c>
      <c r="AE98" s="40" t="s">
        <v>38</v>
      </c>
      <c r="AF98" s="19" t="str">
        <f t="shared" si="29"/>
        <v>AB</v>
      </c>
      <c r="AG98" s="20" t="s">
        <v>172</v>
      </c>
      <c r="AH98" s="20">
        <v>13517077</v>
      </c>
      <c r="AI98" s="52" t="s">
        <v>208</v>
      </c>
      <c r="AJ98" s="14">
        <v>29</v>
      </c>
      <c r="AK98" s="83"/>
      <c r="AL98" s="83"/>
      <c r="AM98" s="83"/>
      <c r="AN98" s="84"/>
      <c r="AO98" s="85"/>
      <c r="AP98" s="85"/>
      <c r="AQ98" s="85"/>
      <c r="AR98" s="82"/>
    </row>
    <row r="99" spans="1:44" ht="15.75" x14ac:dyDescent="0.25">
      <c r="A99" s="52">
        <v>30</v>
      </c>
      <c r="B99" s="52" t="s">
        <v>208</v>
      </c>
      <c r="C99" s="53">
        <v>13517080</v>
      </c>
      <c r="D99" s="53" t="s">
        <v>173</v>
      </c>
      <c r="E99" s="57">
        <v>25</v>
      </c>
      <c r="F99" s="57">
        <v>8</v>
      </c>
      <c r="G99" s="57">
        <v>11</v>
      </c>
      <c r="H99" s="57">
        <v>15</v>
      </c>
      <c r="I99" s="57">
        <v>9</v>
      </c>
      <c r="J99" s="57">
        <f t="shared" si="24"/>
        <v>68</v>
      </c>
      <c r="K99" s="57">
        <v>30.5</v>
      </c>
      <c r="L99" s="57">
        <v>9.5</v>
      </c>
      <c r="M99" s="57">
        <v>10</v>
      </c>
      <c r="N99" s="57">
        <v>20</v>
      </c>
      <c r="O99" s="57">
        <v>4</v>
      </c>
      <c r="P99" s="57">
        <v>2</v>
      </c>
      <c r="Q99" s="57">
        <f t="shared" si="25"/>
        <v>76</v>
      </c>
      <c r="R99" s="57">
        <f>VLOOKUP(C99,[1]K2!$B$3:$I$54,3,FALSE)</f>
        <v>100</v>
      </c>
      <c r="S99" s="57">
        <f>VLOOKUP(C99,[1]K2!$B$3:$I$54,4,FALSE)</f>
        <v>100</v>
      </c>
      <c r="T99" s="58">
        <f>VLOOKUP(C99,[1]K2!$B$3:$I$54,5,FALSE)</f>
        <v>104</v>
      </c>
      <c r="U99" s="54">
        <f t="shared" si="26"/>
        <v>101.33333333333333</v>
      </c>
      <c r="V99" s="60">
        <f>VLOOKUP(C99,[1]K2!$B$3:$I$54,6,FALSE)</f>
        <v>107</v>
      </c>
      <c r="W99" s="60">
        <f>VLOOKUP(C99,[1]K2!$B$3:$I$54,7,FALSE)</f>
        <v>109</v>
      </c>
      <c r="X99" s="60">
        <f>VLOOKUP(C99,[1]K2!$B$3:$I$54,8,FALSE)</f>
        <v>94.5</v>
      </c>
      <c r="Y99" s="36">
        <f t="shared" si="27"/>
        <v>103.5</v>
      </c>
      <c r="Z99" s="37" t="s">
        <v>38</v>
      </c>
      <c r="AA99" s="35">
        <v>76</v>
      </c>
      <c r="AB99" s="30">
        <v>21</v>
      </c>
      <c r="AC99" s="27">
        <f t="shared" si="23"/>
        <v>77.777777777777786</v>
      </c>
      <c r="AD99" s="18">
        <f t="shared" si="28"/>
        <v>82.365277777777777</v>
      </c>
      <c r="AE99" s="40" t="s">
        <v>38</v>
      </c>
      <c r="AF99" s="19" t="str">
        <f t="shared" si="29"/>
        <v>A</v>
      </c>
      <c r="AG99" s="20" t="s">
        <v>173</v>
      </c>
      <c r="AH99" s="20">
        <v>13517080</v>
      </c>
      <c r="AI99" s="52" t="s">
        <v>208</v>
      </c>
      <c r="AJ99" s="14">
        <v>30</v>
      </c>
      <c r="AK99" s="83"/>
      <c r="AL99" s="83"/>
      <c r="AM99" s="83"/>
      <c r="AN99" s="84"/>
      <c r="AO99" s="85"/>
      <c r="AP99" s="85"/>
      <c r="AQ99" s="85"/>
      <c r="AR99" s="82"/>
    </row>
    <row r="100" spans="1:44" ht="15.75" x14ac:dyDescent="0.25">
      <c r="A100" s="52">
        <v>31</v>
      </c>
      <c r="B100" s="52" t="s">
        <v>208</v>
      </c>
      <c r="C100" s="53">
        <v>13517083</v>
      </c>
      <c r="D100" s="53" t="s">
        <v>174</v>
      </c>
      <c r="E100" s="57">
        <v>28</v>
      </c>
      <c r="F100" s="57">
        <v>16.5</v>
      </c>
      <c r="G100" s="57">
        <v>9</v>
      </c>
      <c r="H100" s="57">
        <v>9</v>
      </c>
      <c r="I100" s="57">
        <v>8.5</v>
      </c>
      <c r="J100" s="57">
        <f t="shared" si="24"/>
        <v>71</v>
      </c>
      <c r="K100" s="57">
        <v>26</v>
      </c>
      <c r="L100" s="57">
        <v>11.5</v>
      </c>
      <c r="M100" s="57">
        <v>2</v>
      </c>
      <c r="N100" s="57">
        <v>18</v>
      </c>
      <c r="O100" s="57">
        <v>4</v>
      </c>
      <c r="P100" s="57">
        <v>2</v>
      </c>
      <c r="Q100" s="57">
        <f t="shared" si="25"/>
        <v>63.5</v>
      </c>
      <c r="R100" s="57">
        <f>VLOOKUP(C100,[1]K2!$B$3:$I$54,3,FALSE)</f>
        <v>86</v>
      </c>
      <c r="S100" s="57">
        <f>VLOOKUP(C100,[1]K2!$B$3:$I$54,4,FALSE)</f>
        <v>100</v>
      </c>
      <c r="T100" s="58">
        <f>VLOOKUP(C100,[1]K2!$B$3:$I$54,5,FALSE)</f>
        <v>100</v>
      </c>
      <c r="U100" s="54">
        <f t="shared" si="26"/>
        <v>95.333333333333329</v>
      </c>
      <c r="V100" s="60">
        <f>VLOOKUP(C100,[1]K2!$B$3:$I$54,6,FALSE)</f>
        <v>99</v>
      </c>
      <c r="W100" s="60">
        <f>VLOOKUP(C100,[1]K2!$B$3:$I$54,7,FALSE)</f>
        <v>96</v>
      </c>
      <c r="X100" s="60">
        <f>VLOOKUP(C100,[1]K2!$B$3:$I$54,8,FALSE)</f>
        <v>86</v>
      </c>
      <c r="Y100" s="36">
        <f t="shared" si="27"/>
        <v>93.666666666666671</v>
      </c>
      <c r="Z100" s="37" t="s">
        <v>39</v>
      </c>
      <c r="AA100" s="35">
        <v>71</v>
      </c>
      <c r="AB100" s="30">
        <v>24</v>
      </c>
      <c r="AC100" s="27">
        <f t="shared" si="23"/>
        <v>88.888888888888886</v>
      </c>
      <c r="AD100" s="18">
        <f t="shared" si="28"/>
        <v>76.730555555555569</v>
      </c>
      <c r="AE100" s="40" t="s">
        <v>40</v>
      </c>
      <c r="AF100" s="19" t="str">
        <f t="shared" si="29"/>
        <v>AB</v>
      </c>
      <c r="AG100" s="20" t="s">
        <v>174</v>
      </c>
      <c r="AH100" s="20">
        <v>13517083</v>
      </c>
      <c r="AI100" s="52" t="s">
        <v>208</v>
      </c>
      <c r="AJ100" s="14">
        <v>31</v>
      </c>
      <c r="AK100" s="83"/>
      <c r="AL100" s="83"/>
      <c r="AM100" s="83"/>
      <c r="AN100" s="84"/>
      <c r="AO100" s="85"/>
      <c r="AP100" s="85"/>
      <c r="AQ100" s="85"/>
      <c r="AR100" s="82"/>
    </row>
    <row r="101" spans="1:44" ht="15.75" x14ac:dyDescent="0.25">
      <c r="A101" s="52">
        <v>32</v>
      </c>
      <c r="B101" s="52" t="s">
        <v>208</v>
      </c>
      <c r="C101" s="53">
        <v>13517086</v>
      </c>
      <c r="D101" s="53" t="s">
        <v>175</v>
      </c>
      <c r="E101" s="57">
        <v>15</v>
      </c>
      <c r="F101" s="57">
        <v>9</v>
      </c>
      <c r="G101" s="57">
        <v>14</v>
      </c>
      <c r="H101" s="57">
        <v>15</v>
      </c>
      <c r="I101" s="57">
        <v>20</v>
      </c>
      <c r="J101" s="57">
        <f t="shared" si="24"/>
        <v>73</v>
      </c>
      <c r="K101" s="57">
        <v>31.5</v>
      </c>
      <c r="L101" s="57">
        <v>2</v>
      </c>
      <c r="M101" s="57">
        <v>9.5</v>
      </c>
      <c r="N101" s="57">
        <v>20</v>
      </c>
      <c r="O101" s="57">
        <v>4</v>
      </c>
      <c r="P101" s="57">
        <v>2</v>
      </c>
      <c r="Q101" s="57">
        <f t="shared" si="25"/>
        <v>69</v>
      </c>
      <c r="R101" s="57">
        <f>VLOOKUP(C101,[1]K2!$B$3:$I$54,3,FALSE)</f>
        <v>98</v>
      </c>
      <c r="S101" s="57">
        <f>VLOOKUP(C101,[1]K2!$B$3:$I$54,4,FALSE)</f>
        <v>80</v>
      </c>
      <c r="T101" s="58">
        <f>VLOOKUP(C101,[1]K2!$B$3:$I$54,5,FALSE)</f>
        <v>95</v>
      </c>
      <c r="U101" s="54">
        <f t="shared" si="26"/>
        <v>91</v>
      </c>
      <c r="V101" s="60">
        <f>VLOOKUP(C101,[1]K2!$B$3:$I$54,6,FALSE)</f>
        <v>107</v>
      </c>
      <c r="W101" s="60">
        <f>VLOOKUP(C101,[1]K2!$B$3:$I$54,7,FALSE)</f>
        <v>98</v>
      </c>
      <c r="X101" s="60">
        <f>VLOOKUP(C101,[1]K2!$B$3:$I$54,8,FALSE)</f>
        <v>101.5</v>
      </c>
      <c r="Y101" s="36">
        <f t="shared" si="27"/>
        <v>102.16666666666667</v>
      </c>
      <c r="Z101" s="37" t="s">
        <v>38</v>
      </c>
      <c r="AA101" s="35">
        <v>76</v>
      </c>
      <c r="AB101" s="30">
        <v>25</v>
      </c>
      <c r="AC101" s="27">
        <f t="shared" si="23"/>
        <v>92.592592592592595</v>
      </c>
      <c r="AD101" s="18">
        <f t="shared" si="28"/>
        <v>80.802314814814807</v>
      </c>
      <c r="AE101" s="40" t="s">
        <v>38</v>
      </c>
      <c r="AF101" s="19" t="str">
        <f t="shared" si="29"/>
        <v>A</v>
      </c>
      <c r="AG101" s="20" t="s">
        <v>175</v>
      </c>
      <c r="AH101" s="20">
        <v>13517086</v>
      </c>
      <c r="AI101" s="52" t="s">
        <v>208</v>
      </c>
      <c r="AJ101" s="14">
        <v>32</v>
      </c>
      <c r="AK101" s="83"/>
      <c r="AL101" s="83"/>
      <c r="AM101" s="83"/>
      <c r="AN101" s="84"/>
      <c r="AO101" s="85"/>
      <c r="AP101" s="85"/>
      <c r="AQ101" s="85"/>
      <c r="AR101" s="82"/>
    </row>
    <row r="102" spans="1:44" ht="15.75" x14ac:dyDescent="0.25">
      <c r="A102" s="52">
        <v>33</v>
      </c>
      <c r="B102" s="52" t="s">
        <v>208</v>
      </c>
      <c r="C102" s="53">
        <v>13517089</v>
      </c>
      <c r="D102" s="53" t="s">
        <v>176</v>
      </c>
      <c r="E102" s="57">
        <v>19</v>
      </c>
      <c r="F102" s="57">
        <v>16</v>
      </c>
      <c r="G102" s="57">
        <v>9</v>
      </c>
      <c r="H102" s="57">
        <v>9.5</v>
      </c>
      <c r="I102" s="57">
        <v>18</v>
      </c>
      <c r="J102" s="57">
        <f t="shared" si="24"/>
        <v>71.5</v>
      </c>
      <c r="K102" s="57">
        <v>34</v>
      </c>
      <c r="L102" s="57">
        <v>19.5</v>
      </c>
      <c r="M102" s="57">
        <v>12.5</v>
      </c>
      <c r="N102" s="57">
        <v>17</v>
      </c>
      <c r="O102" s="57">
        <v>4</v>
      </c>
      <c r="P102" s="57">
        <v>2</v>
      </c>
      <c r="Q102" s="57">
        <f t="shared" si="25"/>
        <v>89</v>
      </c>
      <c r="R102" s="57">
        <f>VLOOKUP(C102,[1]K2!$B$3:$I$54,3,FALSE)</f>
        <v>100</v>
      </c>
      <c r="S102" s="57">
        <f>VLOOKUP(C102,[1]K2!$B$3:$I$54,4,FALSE)</f>
        <v>100</v>
      </c>
      <c r="T102" s="58">
        <f>VLOOKUP(C102,[1]K2!$B$3:$I$54,5,FALSE)</f>
        <v>95</v>
      </c>
      <c r="U102" s="54">
        <f t="shared" si="26"/>
        <v>98.333333333333329</v>
      </c>
      <c r="V102" s="60">
        <f>VLOOKUP(C102,[1]K2!$B$3:$I$54,6,FALSE)</f>
        <v>108</v>
      </c>
      <c r="W102" s="60">
        <f>VLOOKUP(C102,[1]K2!$B$3:$I$54,7,FALSE)</f>
        <v>110</v>
      </c>
      <c r="X102" s="60">
        <f>VLOOKUP(C102,[1]K2!$B$3:$I$54,8,FALSE)</f>
        <v>108</v>
      </c>
      <c r="Y102" s="36">
        <f t="shared" si="27"/>
        <v>108.66666666666667</v>
      </c>
      <c r="Z102" s="37" t="s">
        <v>38</v>
      </c>
      <c r="AA102" s="35">
        <v>76</v>
      </c>
      <c r="AB102" s="30">
        <v>26</v>
      </c>
      <c r="AC102" s="27">
        <f t="shared" si="23"/>
        <v>96.296296296296291</v>
      </c>
      <c r="AD102" s="18">
        <f t="shared" si="28"/>
        <v>88.640740740740739</v>
      </c>
      <c r="AE102" s="40" t="s">
        <v>38</v>
      </c>
      <c r="AF102" s="19" t="str">
        <f t="shared" si="29"/>
        <v>A</v>
      </c>
      <c r="AG102" s="20" t="s">
        <v>176</v>
      </c>
      <c r="AH102" s="20">
        <v>13517089</v>
      </c>
      <c r="AI102" s="52" t="s">
        <v>208</v>
      </c>
      <c r="AJ102" s="14">
        <v>33</v>
      </c>
      <c r="AK102" s="83"/>
      <c r="AL102" s="83"/>
      <c r="AM102" s="83"/>
      <c r="AN102" s="84"/>
      <c r="AO102" s="85"/>
      <c r="AP102" s="85"/>
      <c r="AQ102" s="85"/>
      <c r="AR102" s="82"/>
    </row>
    <row r="103" spans="1:44" ht="15.75" x14ac:dyDescent="0.25">
      <c r="A103" s="52">
        <v>34</v>
      </c>
      <c r="B103" s="52" t="s">
        <v>208</v>
      </c>
      <c r="C103" s="53">
        <v>13517092</v>
      </c>
      <c r="D103" s="53" t="s">
        <v>177</v>
      </c>
      <c r="E103" s="57">
        <v>13</v>
      </c>
      <c r="F103" s="57">
        <v>10</v>
      </c>
      <c r="G103" s="57">
        <v>9</v>
      </c>
      <c r="H103" s="57">
        <v>6</v>
      </c>
      <c r="I103" s="57">
        <v>19.5</v>
      </c>
      <c r="J103" s="57">
        <f t="shared" si="24"/>
        <v>57.5</v>
      </c>
      <c r="K103" s="57">
        <v>15.5</v>
      </c>
      <c r="L103" s="57">
        <v>5</v>
      </c>
      <c r="M103" s="57">
        <v>12.5</v>
      </c>
      <c r="N103" s="57">
        <v>20</v>
      </c>
      <c r="O103" s="57">
        <v>3</v>
      </c>
      <c r="P103" s="57">
        <v>2</v>
      </c>
      <c r="Q103" s="57">
        <f t="shared" si="25"/>
        <v>58</v>
      </c>
      <c r="R103" s="57">
        <f>VLOOKUP(C103,[1]K2!$B$3:$I$54,3,FALSE)</f>
        <v>85</v>
      </c>
      <c r="S103" s="57">
        <f>VLOOKUP(C103,[1]K2!$B$3:$I$54,4,FALSE)</f>
        <v>100</v>
      </c>
      <c r="T103" s="58">
        <f>VLOOKUP(C103,[1]K2!$B$3:$I$54,5,FALSE)</f>
        <v>100</v>
      </c>
      <c r="U103" s="54">
        <f t="shared" si="26"/>
        <v>95</v>
      </c>
      <c r="V103" s="60">
        <f>VLOOKUP(C103,[1]K2!$B$3:$I$54,6,FALSE)</f>
        <v>100</v>
      </c>
      <c r="W103" s="60">
        <f>VLOOKUP(C103,[1]K2!$B$3:$I$54,7,FALSE)</f>
        <v>98</v>
      </c>
      <c r="X103" s="60">
        <f>VLOOKUP(C103,[1]K2!$B$3:$I$54,8,FALSE)</f>
        <v>76.05</v>
      </c>
      <c r="Y103" s="36">
        <f t="shared" ref="Y103:Y161" si="30">AVERAGE(V103:X103)</f>
        <v>91.350000000000009</v>
      </c>
      <c r="Z103" s="37" t="s">
        <v>38</v>
      </c>
      <c r="AA103" s="35">
        <v>76</v>
      </c>
      <c r="AB103" s="30">
        <v>24</v>
      </c>
      <c r="AC103" s="27">
        <f t="shared" si="23"/>
        <v>88.888888888888886</v>
      </c>
      <c r="AD103" s="18">
        <f t="shared" si="28"/>
        <v>70.725972222222225</v>
      </c>
      <c r="AE103" s="40" t="s">
        <v>38</v>
      </c>
      <c r="AF103" s="19" t="str">
        <f t="shared" si="29"/>
        <v>B</v>
      </c>
      <c r="AG103" s="20" t="s">
        <v>177</v>
      </c>
      <c r="AH103" s="20">
        <v>13517092</v>
      </c>
      <c r="AI103" s="52" t="s">
        <v>208</v>
      </c>
      <c r="AJ103" s="14">
        <v>34</v>
      </c>
      <c r="AK103" s="83"/>
      <c r="AL103" s="83"/>
      <c r="AM103" s="83"/>
      <c r="AN103" s="84"/>
      <c r="AO103" s="85"/>
      <c r="AP103" s="85"/>
      <c r="AQ103" s="85"/>
      <c r="AR103" s="82"/>
    </row>
    <row r="104" spans="1:44" ht="15.75" x14ac:dyDescent="0.25">
      <c r="A104" s="52">
        <v>35</v>
      </c>
      <c r="B104" s="52" t="s">
        <v>208</v>
      </c>
      <c r="C104" s="53">
        <v>13517095</v>
      </c>
      <c r="D104" s="53" t="s">
        <v>178</v>
      </c>
      <c r="E104" s="57">
        <v>15.5</v>
      </c>
      <c r="F104" s="57">
        <v>17</v>
      </c>
      <c r="G104" s="57">
        <v>9</v>
      </c>
      <c r="H104" s="57">
        <v>13.5</v>
      </c>
      <c r="I104" s="57">
        <v>16.5</v>
      </c>
      <c r="J104" s="57">
        <f t="shared" si="24"/>
        <v>71.5</v>
      </c>
      <c r="K104" s="57">
        <v>35</v>
      </c>
      <c r="L104" s="57">
        <v>16</v>
      </c>
      <c r="M104" s="57">
        <v>6.5</v>
      </c>
      <c r="N104" s="57">
        <v>16</v>
      </c>
      <c r="O104" s="57">
        <v>2</v>
      </c>
      <c r="P104" s="57">
        <v>2</v>
      </c>
      <c r="Q104" s="57">
        <f t="shared" si="25"/>
        <v>77.5</v>
      </c>
      <c r="R104" s="57">
        <f>VLOOKUP(C104,[1]K2!$B$3:$I$54,3,FALSE)</f>
        <v>80</v>
      </c>
      <c r="S104" s="57">
        <f>VLOOKUP(C104,[1]K2!$B$3:$I$54,4,FALSE)</f>
        <v>93</v>
      </c>
      <c r="T104" s="58">
        <f>VLOOKUP(C104,[1]K2!$B$3:$I$54,5,FALSE)</f>
        <v>100</v>
      </c>
      <c r="U104" s="54">
        <f t="shared" si="26"/>
        <v>91</v>
      </c>
      <c r="V104" s="60">
        <f>VLOOKUP(C104,[1]K2!$B$3:$I$54,6,FALSE)</f>
        <v>107</v>
      </c>
      <c r="W104" s="60">
        <f>VLOOKUP(C104,[1]K2!$B$3:$I$54,7,FALSE)</f>
        <v>90</v>
      </c>
      <c r="X104" s="60">
        <f>VLOOKUP(C104,[1]K2!$B$3:$I$54,8,FALSE)</f>
        <v>87</v>
      </c>
      <c r="Y104" s="36">
        <f t="shared" si="30"/>
        <v>94.666666666666671</v>
      </c>
      <c r="Z104" s="37" t="s">
        <v>39</v>
      </c>
      <c r="AA104" s="35">
        <v>71</v>
      </c>
      <c r="AB104" s="30">
        <v>23</v>
      </c>
      <c r="AC104" s="27">
        <f t="shared" si="23"/>
        <v>85.18518518518519</v>
      </c>
      <c r="AD104" s="18">
        <f t="shared" si="28"/>
        <v>80.779629629629639</v>
      </c>
      <c r="AE104" s="40" t="s">
        <v>39</v>
      </c>
      <c r="AF104" s="19" t="str">
        <f t="shared" si="29"/>
        <v>A</v>
      </c>
      <c r="AG104" s="20" t="s">
        <v>178</v>
      </c>
      <c r="AH104" s="20">
        <v>13517095</v>
      </c>
      <c r="AI104" s="52" t="s">
        <v>208</v>
      </c>
      <c r="AJ104" s="14">
        <v>35</v>
      </c>
      <c r="AK104" s="83"/>
      <c r="AL104" s="83"/>
      <c r="AM104" s="83"/>
      <c r="AN104" s="84"/>
      <c r="AO104" s="85"/>
      <c r="AP104" s="85"/>
      <c r="AQ104" s="85"/>
      <c r="AR104" s="82"/>
    </row>
    <row r="105" spans="1:44" ht="15.75" x14ac:dyDescent="0.25">
      <c r="A105" s="52">
        <v>36</v>
      </c>
      <c r="B105" s="52" t="s">
        <v>208</v>
      </c>
      <c r="C105" s="53">
        <v>13517098</v>
      </c>
      <c r="D105" s="53" t="s">
        <v>179</v>
      </c>
      <c r="E105" s="57">
        <v>9.5</v>
      </c>
      <c r="F105" s="57">
        <v>8</v>
      </c>
      <c r="G105" s="57">
        <v>9</v>
      </c>
      <c r="H105" s="57">
        <v>5.5</v>
      </c>
      <c r="I105" s="57">
        <v>5</v>
      </c>
      <c r="J105" s="57">
        <f t="shared" si="24"/>
        <v>37</v>
      </c>
      <c r="K105" s="57">
        <v>34</v>
      </c>
      <c r="L105" s="57">
        <v>20.5</v>
      </c>
      <c r="M105" s="57">
        <v>6.5</v>
      </c>
      <c r="N105" s="57">
        <v>9</v>
      </c>
      <c r="O105" s="57">
        <v>3</v>
      </c>
      <c r="P105" s="57">
        <v>2</v>
      </c>
      <c r="Q105" s="57">
        <f t="shared" si="25"/>
        <v>75</v>
      </c>
      <c r="R105" s="57">
        <f>VLOOKUP(C105,[1]K2!$B$3:$I$54,3,FALSE)</f>
        <v>87</v>
      </c>
      <c r="S105" s="57">
        <f>VLOOKUP(C105,[1]K2!$B$3:$I$54,4,FALSE)</f>
        <v>100</v>
      </c>
      <c r="T105" s="58">
        <f>VLOOKUP(C105,[1]K2!$B$3:$I$54,5,FALSE)</f>
        <v>103</v>
      </c>
      <c r="U105" s="54">
        <f t="shared" si="26"/>
        <v>96.666666666666671</v>
      </c>
      <c r="V105" s="60">
        <f>VLOOKUP(C105,[1]K2!$B$3:$I$54,6,FALSE)</f>
        <v>97</v>
      </c>
      <c r="W105" s="60">
        <f>VLOOKUP(C105,[1]K2!$B$3:$I$54,7,FALSE)</f>
        <v>88</v>
      </c>
      <c r="X105" s="60">
        <f>VLOOKUP(C105,[1]K2!$B$3:$I$54,8,FALSE)</f>
        <v>93</v>
      </c>
      <c r="Y105" s="36">
        <f t="shared" si="30"/>
        <v>92.666666666666671</v>
      </c>
      <c r="Z105" s="37" t="s">
        <v>38</v>
      </c>
      <c r="AA105" s="35">
        <v>76</v>
      </c>
      <c r="AB105" s="30">
        <v>24</v>
      </c>
      <c r="AC105" s="27">
        <f t="shared" si="23"/>
        <v>88.888888888888886</v>
      </c>
      <c r="AD105" s="18">
        <f t="shared" si="28"/>
        <v>70.1388888888889</v>
      </c>
      <c r="AE105" s="40" t="s">
        <v>197</v>
      </c>
      <c r="AF105" s="19" t="str">
        <f t="shared" si="29"/>
        <v>B</v>
      </c>
      <c r="AG105" s="20" t="s">
        <v>179</v>
      </c>
      <c r="AH105" s="20">
        <v>13517098</v>
      </c>
      <c r="AI105" s="52" t="s">
        <v>208</v>
      </c>
      <c r="AJ105" s="14">
        <v>36</v>
      </c>
      <c r="AK105" s="83"/>
      <c r="AL105" s="83"/>
      <c r="AM105" s="83"/>
      <c r="AN105" s="84"/>
      <c r="AO105" s="85"/>
      <c r="AP105" s="85"/>
      <c r="AQ105" s="85"/>
      <c r="AR105" s="82"/>
    </row>
    <row r="106" spans="1:44" ht="15.75" x14ac:dyDescent="0.25">
      <c r="A106" s="52">
        <v>37</v>
      </c>
      <c r="B106" s="52" t="s">
        <v>208</v>
      </c>
      <c r="C106" s="53">
        <v>13517101</v>
      </c>
      <c r="D106" s="53" t="s">
        <v>180</v>
      </c>
      <c r="E106" s="57">
        <v>12</v>
      </c>
      <c r="F106" s="57">
        <v>7</v>
      </c>
      <c r="G106" s="57">
        <v>9</v>
      </c>
      <c r="H106" s="57">
        <v>12.5</v>
      </c>
      <c r="I106" s="57">
        <v>9.5</v>
      </c>
      <c r="J106" s="57">
        <f t="shared" si="24"/>
        <v>50</v>
      </c>
      <c r="K106" s="57">
        <v>30.5</v>
      </c>
      <c r="L106" s="57">
        <v>14</v>
      </c>
      <c r="M106" s="57">
        <v>0</v>
      </c>
      <c r="N106" s="57">
        <v>17</v>
      </c>
      <c r="O106" s="57">
        <v>3</v>
      </c>
      <c r="P106" s="57">
        <v>2</v>
      </c>
      <c r="Q106" s="57">
        <f t="shared" si="25"/>
        <v>66.5</v>
      </c>
      <c r="R106" s="57">
        <f>VLOOKUP(C106,[1]K2!$B$3:$I$54,3,FALSE)</f>
        <v>97</v>
      </c>
      <c r="S106" s="57">
        <f>VLOOKUP(C106,[1]K2!$B$3:$I$54,4,FALSE)</f>
        <v>85</v>
      </c>
      <c r="T106" s="58">
        <f>VLOOKUP(C106,[1]K2!$B$3:$I$54,5,FALSE)</f>
        <v>100</v>
      </c>
      <c r="U106" s="54">
        <f t="shared" si="26"/>
        <v>94</v>
      </c>
      <c r="V106" s="60">
        <f>VLOOKUP(C106,[1]K2!$B$3:$I$54,6,FALSE)</f>
        <v>102</v>
      </c>
      <c r="W106" s="60">
        <f>VLOOKUP(C106,[1]K2!$B$3:$I$54,7,FALSE)</f>
        <v>98</v>
      </c>
      <c r="X106" s="60">
        <f>VLOOKUP(C106,[1]K2!$B$3:$I$54,8,FALSE)</f>
        <v>98.5</v>
      </c>
      <c r="Y106" s="36">
        <f t="shared" si="30"/>
        <v>99.5</v>
      </c>
      <c r="Z106" s="37" t="s">
        <v>38</v>
      </c>
      <c r="AA106" s="35">
        <v>76</v>
      </c>
      <c r="AB106" s="30">
        <v>24</v>
      </c>
      <c r="AC106" s="27">
        <f t="shared" si="23"/>
        <v>88.888888888888886</v>
      </c>
      <c r="AD106" s="18">
        <f t="shared" si="28"/>
        <v>72.759722222222223</v>
      </c>
      <c r="AE106" s="40" t="s">
        <v>40</v>
      </c>
      <c r="AF106" s="19" t="str">
        <f t="shared" si="29"/>
        <v>B</v>
      </c>
      <c r="AG106" s="20" t="s">
        <v>180</v>
      </c>
      <c r="AH106" s="20">
        <v>13517101</v>
      </c>
      <c r="AI106" s="52" t="s">
        <v>208</v>
      </c>
      <c r="AJ106" s="14">
        <v>37</v>
      </c>
      <c r="AK106" s="83"/>
      <c r="AL106" s="83"/>
      <c r="AM106" s="83"/>
      <c r="AN106" s="84"/>
      <c r="AO106" s="85"/>
      <c r="AP106" s="85"/>
      <c r="AQ106" s="85"/>
      <c r="AR106" s="82"/>
    </row>
    <row r="107" spans="1:44" ht="15.75" x14ac:dyDescent="0.25">
      <c r="A107" s="52">
        <v>38</v>
      </c>
      <c r="B107" s="52" t="s">
        <v>208</v>
      </c>
      <c r="C107" s="53">
        <v>13517104</v>
      </c>
      <c r="D107" s="53" t="s">
        <v>181</v>
      </c>
      <c r="E107" s="57">
        <v>25</v>
      </c>
      <c r="F107" s="57">
        <v>15.5</v>
      </c>
      <c r="G107" s="57">
        <v>9</v>
      </c>
      <c r="H107" s="57">
        <v>12.5</v>
      </c>
      <c r="I107" s="57">
        <v>17.5</v>
      </c>
      <c r="J107" s="57">
        <f t="shared" si="24"/>
        <v>79.5</v>
      </c>
      <c r="K107" s="57">
        <v>33.5</v>
      </c>
      <c r="L107" s="57">
        <v>15.5</v>
      </c>
      <c r="M107" s="57">
        <v>6.5</v>
      </c>
      <c r="N107" s="57">
        <v>12</v>
      </c>
      <c r="O107" s="57">
        <v>2</v>
      </c>
      <c r="P107" s="57">
        <v>2</v>
      </c>
      <c r="Q107" s="57">
        <f t="shared" si="25"/>
        <v>71.5</v>
      </c>
      <c r="R107" s="57">
        <f>VLOOKUP(C107,[1]K2!$B$3:$I$54,3,FALSE)</f>
        <v>100</v>
      </c>
      <c r="S107" s="57">
        <f>VLOOKUP(C107,[1]K2!$B$3:$I$54,4,FALSE)</f>
        <v>100</v>
      </c>
      <c r="T107" s="58">
        <f>VLOOKUP(C107,[1]K2!$B$3:$I$54,5,FALSE)</f>
        <v>105</v>
      </c>
      <c r="U107" s="54">
        <f t="shared" si="26"/>
        <v>101.66666666666667</v>
      </c>
      <c r="V107" s="60">
        <f>VLOOKUP(C107,[1]K2!$B$3:$I$54,6,FALSE)</f>
        <v>108</v>
      </c>
      <c r="W107" s="60">
        <f>VLOOKUP(C107,[1]K2!$B$3:$I$54,7,FALSE)</f>
        <v>104.5</v>
      </c>
      <c r="X107" s="60">
        <f>VLOOKUP(C107,[1]K2!$B$3:$I$54,8,FALSE)</f>
        <v>112</v>
      </c>
      <c r="Y107" s="72">
        <f t="shared" si="30"/>
        <v>108.16666666666667</v>
      </c>
      <c r="Z107" s="37" t="s">
        <v>41</v>
      </c>
      <c r="AA107" s="35">
        <v>81</v>
      </c>
      <c r="AB107" s="30">
        <v>25</v>
      </c>
      <c r="AC107" s="27">
        <f t="shared" si="23"/>
        <v>92.592592592592595</v>
      </c>
      <c r="AD107" s="18">
        <f t="shared" si="28"/>
        <v>86.168981481481481</v>
      </c>
      <c r="AE107" s="40" t="s">
        <v>39</v>
      </c>
      <c r="AF107" s="19" t="str">
        <f t="shared" si="29"/>
        <v>A</v>
      </c>
      <c r="AG107" s="20" t="s">
        <v>181</v>
      </c>
      <c r="AH107" s="20">
        <v>13517104</v>
      </c>
      <c r="AI107" s="52" t="s">
        <v>208</v>
      </c>
      <c r="AJ107" s="14">
        <v>38</v>
      </c>
      <c r="AK107" s="83"/>
      <c r="AL107" s="83"/>
      <c r="AM107" s="83"/>
      <c r="AN107" s="84"/>
      <c r="AO107" s="85"/>
      <c r="AP107" s="85"/>
      <c r="AQ107" s="85"/>
      <c r="AR107" s="82"/>
    </row>
    <row r="108" spans="1:44" ht="15.75" x14ac:dyDescent="0.25">
      <c r="A108" s="52">
        <v>39</v>
      </c>
      <c r="B108" s="52" t="s">
        <v>208</v>
      </c>
      <c r="C108" s="53">
        <v>13517107</v>
      </c>
      <c r="D108" s="53" t="s">
        <v>182</v>
      </c>
      <c r="E108" s="57">
        <v>20</v>
      </c>
      <c r="F108" s="57">
        <v>10.5</v>
      </c>
      <c r="G108" s="57">
        <v>9</v>
      </c>
      <c r="H108" s="57">
        <v>13</v>
      </c>
      <c r="I108" s="57">
        <v>18</v>
      </c>
      <c r="J108" s="57">
        <f t="shared" si="24"/>
        <v>70.5</v>
      </c>
      <c r="K108" s="57">
        <v>30.5</v>
      </c>
      <c r="L108" s="57">
        <v>6.5</v>
      </c>
      <c r="M108" s="57">
        <v>7.5</v>
      </c>
      <c r="N108" s="57">
        <v>17</v>
      </c>
      <c r="O108" s="57">
        <v>0</v>
      </c>
      <c r="P108" s="57">
        <v>2</v>
      </c>
      <c r="Q108" s="57">
        <f t="shared" si="25"/>
        <v>63.5</v>
      </c>
      <c r="R108" s="57">
        <f>VLOOKUP(C108,[1]K2!$B$3:$I$54,3,FALSE)</f>
        <v>100</v>
      </c>
      <c r="S108" s="57">
        <f>VLOOKUP(C108,[1]K2!$B$3:$I$54,4,FALSE)</f>
        <v>100</v>
      </c>
      <c r="T108" s="58">
        <f>VLOOKUP(C108,[1]K2!$B$3:$I$54,5,FALSE)</f>
        <v>105</v>
      </c>
      <c r="U108" s="54">
        <f t="shared" si="26"/>
        <v>101.66666666666667</v>
      </c>
      <c r="V108" s="60">
        <f>VLOOKUP(C108,[1]K2!$B$3:$I$54,6,FALSE)</f>
        <v>107</v>
      </c>
      <c r="W108" s="60">
        <f>VLOOKUP(C108,[1]K2!$B$3:$I$54,7,FALSE)</f>
        <v>102.5</v>
      </c>
      <c r="X108" s="60">
        <f>VLOOKUP(C108,[1]K2!$B$3:$I$54,8,FALSE)</f>
        <v>105</v>
      </c>
      <c r="Y108" s="72">
        <f t="shared" si="30"/>
        <v>104.83333333333333</v>
      </c>
      <c r="Z108" s="37" t="s">
        <v>199</v>
      </c>
      <c r="AA108" s="35">
        <v>81</v>
      </c>
      <c r="AB108" s="30">
        <v>25</v>
      </c>
      <c r="AC108" s="27">
        <f t="shared" si="23"/>
        <v>92.592592592592595</v>
      </c>
      <c r="AD108" s="18">
        <f t="shared" si="28"/>
        <v>80.318981481481487</v>
      </c>
      <c r="AE108" s="40" t="s">
        <v>38</v>
      </c>
      <c r="AF108" s="19" t="str">
        <f t="shared" si="29"/>
        <v>A</v>
      </c>
      <c r="AG108" s="20" t="s">
        <v>182</v>
      </c>
      <c r="AH108" s="20">
        <v>13517107</v>
      </c>
      <c r="AI108" s="52" t="s">
        <v>208</v>
      </c>
      <c r="AJ108" s="14">
        <v>39</v>
      </c>
      <c r="AK108" s="83"/>
      <c r="AL108" s="83"/>
      <c r="AM108" s="83"/>
      <c r="AN108" s="84"/>
      <c r="AO108" s="85"/>
      <c r="AP108" s="85"/>
      <c r="AQ108" s="85"/>
      <c r="AR108" s="82"/>
    </row>
    <row r="109" spans="1:44" ht="15.75" x14ac:dyDescent="0.25">
      <c r="A109" s="52">
        <v>40</v>
      </c>
      <c r="B109" s="52" t="s">
        <v>208</v>
      </c>
      <c r="C109" s="53">
        <v>13517113</v>
      </c>
      <c r="D109" s="53" t="s">
        <v>183</v>
      </c>
      <c r="E109" s="57">
        <v>19.5</v>
      </c>
      <c r="F109" s="57">
        <v>18.5</v>
      </c>
      <c r="G109" s="57">
        <v>9</v>
      </c>
      <c r="H109" s="57">
        <v>11.5</v>
      </c>
      <c r="I109" s="57">
        <v>16</v>
      </c>
      <c r="J109" s="57">
        <f t="shared" si="24"/>
        <v>74.5</v>
      </c>
      <c r="K109" s="57">
        <v>34.5</v>
      </c>
      <c r="L109" s="57">
        <v>7</v>
      </c>
      <c r="M109" s="57">
        <v>12.5</v>
      </c>
      <c r="N109" s="57">
        <v>15</v>
      </c>
      <c r="O109" s="57">
        <v>5</v>
      </c>
      <c r="P109" s="57">
        <v>2</v>
      </c>
      <c r="Q109" s="57">
        <f t="shared" si="25"/>
        <v>76</v>
      </c>
      <c r="R109" s="76">
        <f>VLOOKUP(C109,[1]K2!$B$3:$I$54,3,FALSE)</f>
        <v>93</v>
      </c>
      <c r="S109" s="76">
        <f>VLOOKUP(C109,[1]K2!$B$3:$I$54,4,FALSE)</f>
        <v>95</v>
      </c>
      <c r="T109" s="77">
        <f>VLOOKUP(C109,[1]K2!$B$3:$I$54,5,FALSE)</f>
        <v>95</v>
      </c>
      <c r="U109" s="73">
        <f t="shared" si="26"/>
        <v>94.333333333333329</v>
      </c>
      <c r="V109" s="77">
        <f>VLOOKUP(C109,[1]K2!$B$3:$I$54,6,FALSE)</f>
        <v>104</v>
      </c>
      <c r="W109" s="77">
        <f>VLOOKUP(C109,[1]K2!$B$3:$I$54,7,FALSE)</f>
        <v>99</v>
      </c>
      <c r="X109" s="77">
        <f>VLOOKUP(C109,[1]K2!$B$3:$I$54,8,FALSE)</f>
        <v>92.5</v>
      </c>
      <c r="Y109" s="70">
        <f t="shared" si="30"/>
        <v>98.5</v>
      </c>
      <c r="Z109" s="37" t="s">
        <v>200</v>
      </c>
      <c r="AA109" s="35">
        <v>76</v>
      </c>
      <c r="AB109" s="30">
        <v>23</v>
      </c>
      <c r="AC109" s="27">
        <f t="shared" si="23"/>
        <v>85.18518518518519</v>
      </c>
      <c r="AD109" s="18">
        <f t="shared" si="28"/>
        <v>82.675462962962968</v>
      </c>
      <c r="AE109" s="40" t="s">
        <v>38</v>
      </c>
      <c r="AF109" s="19" t="str">
        <f t="shared" si="29"/>
        <v>A</v>
      </c>
      <c r="AG109" s="20" t="s">
        <v>183</v>
      </c>
      <c r="AH109" s="20">
        <v>13517113</v>
      </c>
      <c r="AI109" s="52" t="s">
        <v>208</v>
      </c>
      <c r="AJ109" s="14">
        <v>40</v>
      </c>
      <c r="AK109" s="83"/>
      <c r="AL109" s="83"/>
      <c r="AM109" s="83"/>
      <c r="AN109" s="84"/>
      <c r="AO109" s="85"/>
      <c r="AP109" s="85"/>
      <c r="AQ109" s="85"/>
      <c r="AR109" s="82"/>
    </row>
    <row r="110" spans="1:44" ht="15.75" x14ac:dyDescent="0.25">
      <c r="A110" s="52">
        <v>41</v>
      </c>
      <c r="B110" s="52" t="s">
        <v>208</v>
      </c>
      <c r="C110" s="53">
        <v>13517116</v>
      </c>
      <c r="D110" s="53" t="s">
        <v>184</v>
      </c>
      <c r="E110" s="57">
        <v>20</v>
      </c>
      <c r="F110" s="57">
        <v>11</v>
      </c>
      <c r="G110" s="57">
        <v>9</v>
      </c>
      <c r="H110" s="57">
        <v>14</v>
      </c>
      <c r="I110" s="57">
        <v>18.5</v>
      </c>
      <c r="J110" s="57">
        <f t="shared" si="24"/>
        <v>72.5</v>
      </c>
      <c r="K110" s="57">
        <v>32</v>
      </c>
      <c r="L110" s="57">
        <v>10</v>
      </c>
      <c r="M110" s="57">
        <v>4.5</v>
      </c>
      <c r="N110" s="57">
        <v>17.5</v>
      </c>
      <c r="O110" s="57">
        <v>6</v>
      </c>
      <c r="P110" s="57">
        <v>2</v>
      </c>
      <c r="Q110" s="57">
        <f t="shared" si="25"/>
        <v>72</v>
      </c>
      <c r="R110" s="76">
        <f>VLOOKUP(C110,[1]K2!$B$3:$I$54,3,FALSE)</f>
        <v>80</v>
      </c>
      <c r="S110" s="76">
        <f>VLOOKUP(C110,[1]K2!$B$3:$I$54,4,FALSE)</f>
        <v>100</v>
      </c>
      <c r="T110" s="77">
        <f>VLOOKUP(C110,[1]K2!$B$3:$I$54,5,FALSE)</f>
        <v>103</v>
      </c>
      <c r="U110" s="73">
        <f t="shared" si="26"/>
        <v>94.333333333333329</v>
      </c>
      <c r="V110" s="77">
        <f>VLOOKUP(C110,[1]K2!$B$3:$I$54,6,FALSE)</f>
        <v>95</v>
      </c>
      <c r="W110" s="77">
        <f>VLOOKUP(C110,[1]K2!$B$3:$I$54,7,FALSE)</f>
        <v>110</v>
      </c>
      <c r="X110" s="77">
        <f>VLOOKUP(C110,[1]K2!$B$3:$I$54,8,FALSE)</f>
        <v>107</v>
      </c>
      <c r="Y110" s="70">
        <f t="shared" si="30"/>
        <v>104</v>
      </c>
      <c r="Z110" s="37" t="s">
        <v>38</v>
      </c>
      <c r="AA110" s="35">
        <v>76</v>
      </c>
      <c r="AB110" s="30">
        <v>25</v>
      </c>
      <c r="AC110" s="27">
        <f t="shared" si="23"/>
        <v>92.592592592592595</v>
      </c>
      <c r="AD110" s="18">
        <f t="shared" si="28"/>
        <v>82.298148148148144</v>
      </c>
      <c r="AE110" s="40" t="s">
        <v>38</v>
      </c>
      <c r="AF110" s="19" t="str">
        <f t="shared" si="29"/>
        <v>A</v>
      </c>
      <c r="AG110" s="20" t="s">
        <v>184</v>
      </c>
      <c r="AH110" s="20">
        <v>13517116</v>
      </c>
      <c r="AI110" s="52" t="s">
        <v>208</v>
      </c>
      <c r="AJ110" s="14">
        <v>41</v>
      </c>
      <c r="AK110" s="83"/>
      <c r="AL110" s="83"/>
      <c r="AM110" s="83"/>
      <c r="AN110" s="84"/>
      <c r="AO110" s="85"/>
      <c r="AP110" s="85"/>
      <c r="AQ110" s="85"/>
      <c r="AR110" s="82"/>
    </row>
    <row r="111" spans="1:44" ht="15.75" x14ac:dyDescent="0.25">
      <c r="A111" s="52">
        <v>42</v>
      </c>
      <c r="B111" s="52" t="s">
        <v>208</v>
      </c>
      <c r="C111" s="53">
        <v>13517119</v>
      </c>
      <c r="D111" s="53" t="s">
        <v>185</v>
      </c>
      <c r="E111" s="57">
        <v>19</v>
      </c>
      <c r="F111" s="57">
        <v>12</v>
      </c>
      <c r="G111" s="57">
        <v>9</v>
      </c>
      <c r="H111" s="57">
        <v>11.5</v>
      </c>
      <c r="I111" s="57">
        <v>18.5</v>
      </c>
      <c r="J111" s="57">
        <f t="shared" si="24"/>
        <v>70</v>
      </c>
      <c r="K111" s="57">
        <v>33.5</v>
      </c>
      <c r="L111" s="57">
        <v>9</v>
      </c>
      <c r="M111" s="57">
        <v>4</v>
      </c>
      <c r="N111" s="57">
        <v>20</v>
      </c>
      <c r="O111" s="57">
        <v>2</v>
      </c>
      <c r="P111" s="57">
        <v>2</v>
      </c>
      <c r="Q111" s="57">
        <f t="shared" si="25"/>
        <v>70.5</v>
      </c>
      <c r="R111" s="76">
        <f>VLOOKUP(C111,[1]K2!$B$3:$I$54,3,FALSE)</f>
        <v>95</v>
      </c>
      <c r="S111" s="76">
        <f>VLOOKUP(C111,[1]K2!$B$3:$I$54,4,FALSE)</f>
        <v>100</v>
      </c>
      <c r="T111" s="77">
        <f>VLOOKUP(C111,[1]K2!$B$3:$I$54,5,FALSE)</f>
        <v>100</v>
      </c>
      <c r="U111" s="73">
        <f t="shared" si="26"/>
        <v>98.333333333333329</v>
      </c>
      <c r="V111" s="77">
        <f>VLOOKUP(C111,[1]K2!$B$3:$I$54,6,FALSE)</f>
        <v>107</v>
      </c>
      <c r="W111" s="77">
        <f>VLOOKUP(C111,[1]K2!$B$3:$I$54,7,FALSE)</f>
        <v>104</v>
      </c>
      <c r="X111" s="77">
        <f>VLOOKUP(C111,[1]K2!$B$3:$I$54,8,FALSE)</f>
        <v>102</v>
      </c>
      <c r="Y111" s="70">
        <f t="shared" si="30"/>
        <v>104.33333333333333</v>
      </c>
      <c r="Z111" s="37" t="s">
        <v>38</v>
      </c>
      <c r="AA111" s="35">
        <v>76</v>
      </c>
      <c r="AB111" s="30">
        <v>24</v>
      </c>
      <c r="AC111" s="27">
        <f t="shared" si="23"/>
        <v>88.888888888888886</v>
      </c>
      <c r="AD111" s="18">
        <f t="shared" si="28"/>
        <v>81.480555555555554</v>
      </c>
      <c r="AE111" s="40" t="s">
        <v>38</v>
      </c>
      <c r="AF111" s="19" t="str">
        <f t="shared" si="29"/>
        <v>A</v>
      </c>
      <c r="AG111" s="20" t="s">
        <v>185</v>
      </c>
      <c r="AH111" s="20">
        <v>13517119</v>
      </c>
      <c r="AI111" s="52" t="s">
        <v>208</v>
      </c>
      <c r="AJ111" s="14">
        <v>42</v>
      </c>
      <c r="AK111" s="83"/>
      <c r="AL111" s="83"/>
      <c r="AM111" s="83"/>
      <c r="AN111" s="84"/>
      <c r="AO111" s="85"/>
      <c r="AP111" s="85"/>
      <c r="AQ111" s="85"/>
      <c r="AR111" s="82"/>
    </row>
    <row r="112" spans="1:44" ht="15.75" x14ac:dyDescent="0.25">
      <c r="A112" s="52">
        <v>43</v>
      </c>
      <c r="B112" s="52" t="s">
        <v>208</v>
      </c>
      <c r="C112" s="53">
        <v>13517122</v>
      </c>
      <c r="D112" s="53" t="s">
        <v>186</v>
      </c>
      <c r="E112" s="57">
        <v>28</v>
      </c>
      <c r="F112" s="57">
        <v>12.5</v>
      </c>
      <c r="G112" s="57">
        <v>9</v>
      </c>
      <c r="H112" s="57">
        <v>9.5</v>
      </c>
      <c r="I112" s="57">
        <v>18</v>
      </c>
      <c r="J112" s="57">
        <f t="shared" si="24"/>
        <v>77</v>
      </c>
      <c r="K112" s="57">
        <v>31</v>
      </c>
      <c r="L112" s="57">
        <v>12</v>
      </c>
      <c r="M112" s="57">
        <v>12.5</v>
      </c>
      <c r="N112" s="57">
        <v>17.5</v>
      </c>
      <c r="O112" s="57">
        <v>2</v>
      </c>
      <c r="P112" s="57">
        <v>2</v>
      </c>
      <c r="Q112" s="57">
        <f t="shared" si="25"/>
        <v>77</v>
      </c>
      <c r="R112" s="76">
        <f>VLOOKUP(C112,[1]K2!$B$3:$I$54,3,FALSE)</f>
        <v>90</v>
      </c>
      <c r="S112" s="76">
        <f>VLOOKUP(C112,[1]K2!$B$3:$I$54,4,FALSE)</f>
        <v>80</v>
      </c>
      <c r="T112" s="77">
        <f>VLOOKUP(C112,[1]K2!$B$3:$I$54,5,FALSE)</f>
        <v>100</v>
      </c>
      <c r="U112" s="73">
        <f t="shared" si="26"/>
        <v>90</v>
      </c>
      <c r="V112" s="77">
        <f>VLOOKUP(C112,[1]K2!$B$3:$I$54,6,FALSE)</f>
        <v>108</v>
      </c>
      <c r="W112" s="77">
        <f>VLOOKUP(C112,[1]K2!$B$3:$I$54,7,FALSE)</f>
        <v>90</v>
      </c>
      <c r="X112" s="77">
        <f>VLOOKUP(C112,[1]K2!$B$3:$I$54,8,FALSE)</f>
        <v>103.25</v>
      </c>
      <c r="Y112" s="70">
        <f t="shared" si="30"/>
        <v>100.41666666666667</v>
      </c>
      <c r="Z112" s="37" t="s">
        <v>41</v>
      </c>
      <c r="AA112" s="35">
        <v>81</v>
      </c>
      <c r="AB112" s="30">
        <v>25</v>
      </c>
      <c r="AC112" s="27">
        <f t="shared" si="23"/>
        <v>92.592592592592595</v>
      </c>
      <c r="AD112" s="18">
        <f t="shared" si="28"/>
        <v>84.158564814814795</v>
      </c>
      <c r="AE112" s="40" t="s">
        <v>38</v>
      </c>
      <c r="AF112" s="19" t="str">
        <f t="shared" si="29"/>
        <v>A</v>
      </c>
      <c r="AG112" s="20" t="s">
        <v>186</v>
      </c>
      <c r="AH112" s="20">
        <v>13517122</v>
      </c>
      <c r="AI112" s="52" t="s">
        <v>208</v>
      </c>
      <c r="AJ112" s="14">
        <v>43</v>
      </c>
      <c r="AK112" s="83"/>
      <c r="AL112" s="83"/>
      <c r="AM112" s="83"/>
      <c r="AN112" s="84"/>
      <c r="AO112" s="85"/>
      <c r="AP112" s="85"/>
      <c r="AQ112" s="85"/>
      <c r="AR112" s="82"/>
    </row>
    <row r="113" spans="1:44" ht="15.75" x14ac:dyDescent="0.25">
      <c r="A113" s="52">
        <v>44</v>
      </c>
      <c r="B113" s="52" t="s">
        <v>208</v>
      </c>
      <c r="C113" s="53">
        <v>13517125</v>
      </c>
      <c r="D113" s="53" t="s">
        <v>187</v>
      </c>
      <c r="E113" s="57">
        <v>25.5</v>
      </c>
      <c r="F113" s="57">
        <v>11</v>
      </c>
      <c r="G113" s="57">
        <v>9</v>
      </c>
      <c r="H113" s="57">
        <v>12.5</v>
      </c>
      <c r="I113" s="57">
        <v>19</v>
      </c>
      <c r="J113" s="57">
        <f t="shared" si="24"/>
        <v>77</v>
      </c>
      <c r="K113" s="57">
        <v>29.5</v>
      </c>
      <c r="L113" s="57">
        <v>2</v>
      </c>
      <c r="M113" s="57">
        <v>11.5</v>
      </c>
      <c r="N113" s="57">
        <v>17</v>
      </c>
      <c r="O113" s="57">
        <v>2</v>
      </c>
      <c r="P113" s="57">
        <v>2</v>
      </c>
      <c r="Q113" s="57">
        <f t="shared" si="25"/>
        <v>64</v>
      </c>
      <c r="R113" s="76">
        <f>VLOOKUP(C113,[1]K2!$B$3:$I$54,3,FALSE)</f>
        <v>97</v>
      </c>
      <c r="S113" s="76">
        <f>VLOOKUP(C113,[1]K2!$B$3:$I$54,4,FALSE)</f>
        <v>100</v>
      </c>
      <c r="T113" s="77">
        <f>VLOOKUP(C113,[1]K2!$B$3:$I$54,5,FALSE)</f>
        <v>95</v>
      </c>
      <c r="U113" s="73">
        <f t="shared" si="26"/>
        <v>97.333333333333329</v>
      </c>
      <c r="V113" s="77">
        <f>VLOOKUP(C113,[1]K2!$B$3:$I$54,6,FALSE)</f>
        <v>96</v>
      </c>
      <c r="W113" s="77">
        <f>VLOOKUP(C113,[1]K2!$B$3:$I$54,7,FALSE)</f>
        <v>96</v>
      </c>
      <c r="X113" s="77">
        <f>VLOOKUP(C113,[1]K2!$B$3:$I$54,8,FALSE)</f>
        <v>96</v>
      </c>
      <c r="Y113" s="70">
        <f t="shared" si="30"/>
        <v>96</v>
      </c>
      <c r="Z113" s="37" t="s">
        <v>39</v>
      </c>
      <c r="AA113" s="35">
        <v>71</v>
      </c>
      <c r="AB113" s="30">
        <v>26</v>
      </c>
      <c r="AC113" s="27">
        <f t="shared" si="23"/>
        <v>96.296296296296291</v>
      </c>
      <c r="AD113" s="18">
        <f t="shared" ref="AD113:AD144" si="31">$J$12*J113+$Q$12*Q113+$U$12*U113+$Y$12*Y113+$AA$12*AA113+$AC$12*AC113</f>
        <v>79.590740740740728</v>
      </c>
      <c r="AE113" s="40" t="s">
        <v>39</v>
      </c>
      <c r="AF113" s="19" t="str">
        <f t="shared" si="29"/>
        <v>AB</v>
      </c>
      <c r="AG113" s="20" t="s">
        <v>187</v>
      </c>
      <c r="AH113" s="20">
        <v>13517125</v>
      </c>
      <c r="AI113" s="52" t="s">
        <v>208</v>
      </c>
      <c r="AJ113" s="14">
        <v>44</v>
      </c>
      <c r="AK113" s="83"/>
      <c r="AL113" s="83"/>
      <c r="AM113" s="83"/>
      <c r="AN113" s="84"/>
      <c r="AO113" s="85"/>
      <c r="AP113" s="85"/>
      <c r="AQ113" s="85"/>
      <c r="AR113" s="82"/>
    </row>
    <row r="114" spans="1:44" ht="15.75" x14ac:dyDescent="0.25">
      <c r="A114" s="52">
        <v>45</v>
      </c>
      <c r="B114" s="52" t="s">
        <v>208</v>
      </c>
      <c r="C114" s="53">
        <v>13517128</v>
      </c>
      <c r="D114" s="53" t="s">
        <v>188</v>
      </c>
      <c r="E114" s="57">
        <v>18</v>
      </c>
      <c r="F114" s="57">
        <v>13</v>
      </c>
      <c r="G114" s="57">
        <v>6</v>
      </c>
      <c r="H114" s="57">
        <v>4.5</v>
      </c>
      <c r="I114" s="57">
        <v>5.5</v>
      </c>
      <c r="J114" s="57">
        <f t="shared" si="24"/>
        <v>47</v>
      </c>
      <c r="K114" s="57">
        <v>33.5</v>
      </c>
      <c r="L114" s="57">
        <v>6</v>
      </c>
      <c r="M114" s="57">
        <v>9.5</v>
      </c>
      <c r="N114" s="57">
        <v>15</v>
      </c>
      <c r="O114" s="57">
        <v>0</v>
      </c>
      <c r="P114" s="57">
        <v>2</v>
      </c>
      <c r="Q114" s="57">
        <f t="shared" si="25"/>
        <v>66</v>
      </c>
      <c r="R114" s="76">
        <f>VLOOKUP(C114,[1]K2!$B$3:$I$54,3,FALSE)</f>
        <v>100</v>
      </c>
      <c r="S114" s="76">
        <f>VLOOKUP(C114,[1]K2!$B$3:$I$54,4,FALSE)</f>
        <v>85</v>
      </c>
      <c r="T114" s="77">
        <f>VLOOKUP(C114,[1]K2!$B$3:$I$54,5,FALSE)</f>
        <v>100</v>
      </c>
      <c r="U114" s="73">
        <f t="shared" si="26"/>
        <v>95</v>
      </c>
      <c r="V114" s="77">
        <f>VLOOKUP(C114,[1]K2!$B$3:$I$54,6,FALSE)</f>
        <v>105</v>
      </c>
      <c r="W114" s="77">
        <f>VLOOKUP(C114,[1]K2!$B$3:$I$54,7,FALSE)</f>
        <v>110</v>
      </c>
      <c r="X114" s="77">
        <f>VLOOKUP(C114,[1]K2!$B$3:$I$54,8,FALSE)</f>
        <v>87.5</v>
      </c>
      <c r="Y114" s="70">
        <f t="shared" si="30"/>
        <v>100.83333333333333</v>
      </c>
      <c r="Z114" s="37" t="s">
        <v>38</v>
      </c>
      <c r="AA114" s="35">
        <v>76</v>
      </c>
      <c r="AB114" s="30">
        <v>26</v>
      </c>
      <c r="AC114" s="27">
        <f t="shared" si="23"/>
        <v>96.296296296296291</v>
      </c>
      <c r="AD114" s="18">
        <f t="shared" si="31"/>
        <v>72.294907407407408</v>
      </c>
      <c r="AE114" s="40" t="s">
        <v>38</v>
      </c>
      <c r="AF114" s="19" t="str">
        <f t="shared" si="29"/>
        <v>B</v>
      </c>
      <c r="AG114" s="20" t="s">
        <v>188</v>
      </c>
      <c r="AH114" s="20">
        <v>13517128</v>
      </c>
      <c r="AI114" s="52" t="s">
        <v>208</v>
      </c>
      <c r="AJ114" s="14">
        <v>45</v>
      </c>
      <c r="AK114" s="83"/>
      <c r="AL114" s="83"/>
      <c r="AM114" s="83"/>
      <c r="AN114" s="84"/>
      <c r="AO114" s="85"/>
      <c r="AP114" s="85"/>
      <c r="AQ114" s="85"/>
      <c r="AR114" s="82"/>
    </row>
    <row r="115" spans="1:44" ht="15.75" x14ac:dyDescent="0.25">
      <c r="A115" s="52">
        <v>46</v>
      </c>
      <c r="B115" s="52" t="s">
        <v>208</v>
      </c>
      <c r="C115" s="53">
        <v>13517131</v>
      </c>
      <c r="D115" s="53" t="s">
        <v>189</v>
      </c>
      <c r="E115" s="57">
        <v>26.5</v>
      </c>
      <c r="F115" s="57">
        <v>13</v>
      </c>
      <c r="G115" s="57">
        <v>9</v>
      </c>
      <c r="H115" s="57">
        <v>10</v>
      </c>
      <c r="I115" s="57">
        <v>17</v>
      </c>
      <c r="J115" s="57">
        <f t="shared" si="24"/>
        <v>75.5</v>
      </c>
      <c r="K115" s="57">
        <v>34</v>
      </c>
      <c r="L115" s="57">
        <v>17</v>
      </c>
      <c r="M115" s="57">
        <v>12</v>
      </c>
      <c r="N115" s="57">
        <v>20</v>
      </c>
      <c r="O115" s="57">
        <v>4</v>
      </c>
      <c r="P115" s="57">
        <v>2</v>
      </c>
      <c r="Q115" s="57">
        <f t="shared" si="25"/>
        <v>89</v>
      </c>
      <c r="R115" s="76">
        <f>VLOOKUP(C115,[1]K2!$B$3:$I$54,3,FALSE)</f>
        <v>95</v>
      </c>
      <c r="S115" s="76">
        <f>VLOOKUP(C115,[1]K2!$B$3:$I$54,4,FALSE)</f>
        <v>93</v>
      </c>
      <c r="T115" s="77">
        <f>VLOOKUP(C115,[1]K2!$B$3:$I$54,5,FALSE)</f>
        <v>105</v>
      </c>
      <c r="U115" s="73">
        <f t="shared" si="26"/>
        <v>97.666666666666671</v>
      </c>
      <c r="V115" s="77">
        <f>VLOOKUP(C115,[1]K2!$B$3:$I$54,6,FALSE)</f>
        <v>110</v>
      </c>
      <c r="W115" s="77">
        <f>VLOOKUP(C115,[1]K2!$B$3:$I$54,7,FALSE)</f>
        <v>104</v>
      </c>
      <c r="X115" s="77">
        <f>VLOOKUP(C115,[1]K2!$B$3:$I$54,8,FALSE)</f>
        <v>111.75</v>
      </c>
      <c r="Y115" s="70">
        <f t="shared" si="30"/>
        <v>108.58333333333333</v>
      </c>
      <c r="Z115" s="37" t="s">
        <v>41</v>
      </c>
      <c r="AA115" s="35">
        <v>81</v>
      </c>
      <c r="AB115" s="30">
        <v>26</v>
      </c>
      <c r="AC115" s="27">
        <f t="shared" si="23"/>
        <v>96.296296296296291</v>
      </c>
      <c r="AD115" s="18">
        <f t="shared" si="31"/>
        <v>90.005324074074053</v>
      </c>
      <c r="AE115" s="40" t="s">
        <v>41</v>
      </c>
      <c r="AF115" s="19" t="str">
        <f t="shared" si="29"/>
        <v>A</v>
      </c>
      <c r="AG115" s="20" t="s">
        <v>189</v>
      </c>
      <c r="AH115" s="20">
        <v>13517131</v>
      </c>
      <c r="AI115" s="52" t="s">
        <v>208</v>
      </c>
      <c r="AJ115" s="14">
        <v>46</v>
      </c>
      <c r="AK115" s="83"/>
      <c r="AL115" s="83"/>
      <c r="AM115" s="83"/>
      <c r="AN115" s="84"/>
      <c r="AO115" s="85"/>
      <c r="AP115" s="85"/>
      <c r="AQ115" s="85"/>
      <c r="AR115" s="82"/>
    </row>
    <row r="116" spans="1:44" ht="15.75" x14ac:dyDescent="0.25">
      <c r="A116" s="52">
        <v>47</v>
      </c>
      <c r="B116" s="52" t="s">
        <v>208</v>
      </c>
      <c r="C116" s="53">
        <v>13517134</v>
      </c>
      <c r="D116" s="53" t="s">
        <v>190</v>
      </c>
      <c r="E116" s="57">
        <v>17.5</v>
      </c>
      <c r="F116" s="57">
        <v>14</v>
      </c>
      <c r="G116" s="57">
        <v>9</v>
      </c>
      <c r="H116" s="57">
        <v>14</v>
      </c>
      <c r="I116" s="57">
        <v>15</v>
      </c>
      <c r="J116" s="57">
        <f t="shared" si="24"/>
        <v>69.5</v>
      </c>
      <c r="K116" s="57">
        <v>33</v>
      </c>
      <c r="L116" s="57">
        <v>12.5</v>
      </c>
      <c r="M116" s="57">
        <v>9.5</v>
      </c>
      <c r="N116" s="57">
        <v>16.5</v>
      </c>
      <c r="O116" s="57">
        <v>4</v>
      </c>
      <c r="P116" s="57">
        <v>2</v>
      </c>
      <c r="Q116" s="57">
        <f t="shared" si="25"/>
        <v>77.5</v>
      </c>
      <c r="R116" s="76">
        <f>VLOOKUP(C116,[1]K2!$B$3:$I$54,3,FALSE)</f>
        <v>98</v>
      </c>
      <c r="S116" s="76">
        <f>VLOOKUP(C116,[1]K2!$B$3:$I$54,4,FALSE)</f>
        <v>85</v>
      </c>
      <c r="T116" s="77">
        <f>VLOOKUP(C116,[1]K2!$B$3:$I$54,5,FALSE)</f>
        <v>95</v>
      </c>
      <c r="U116" s="73">
        <f t="shared" si="26"/>
        <v>92.666666666666671</v>
      </c>
      <c r="V116" s="77">
        <f>VLOOKUP(C116,[1]K2!$B$3:$I$54,6,FALSE)</f>
        <v>95</v>
      </c>
      <c r="W116" s="77">
        <f>VLOOKUP(C116,[1]K2!$B$3:$I$54,7,FALSE)</f>
        <v>106</v>
      </c>
      <c r="X116" s="77">
        <f>VLOOKUP(C116,[1]K2!$B$3:$I$54,8,FALSE)</f>
        <v>94</v>
      </c>
      <c r="Y116" s="70">
        <f t="shared" si="30"/>
        <v>98.333333333333329</v>
      </c>
      <c r="Z116" s="37" t="s">
        <v>38</v>
      </c>
      <c r="AA116" s="35">
        <v>76</v>
      </c>
      <c r="AB116" s="30">
        <v>25</v>
      </c>
      <c r="AC116" s="27">
        <f t="shared" si="23"/>
        <v>92.592592592592595</v>
      </c>
      <c r="AD116" s="18">
        <f t="shared" si="31"/>
        <v>81.606481481481467</v>
      </c>
      <c r="AE116" s="40" t="s">
        <v>40</v>
      </c>
      <c r="AF116" s="19" t="str">
        <f t="shared" si="29"/>
        <v>A</v>
      </c>
      <c r="AG116" s="20" t="s">
        <v>190</v>
      </c>
      <c r="AH116" s="20">
        <v>13517134</v>
      </c>
      <c r="AI116" s="52" t="s">
        <v>208</v>
      </c>
      <c r="AJ116" s="14">
        <v>47</v>
      </c>
      <c r="AK116" s="83"/>
      <c r="AL116" s="83"/>
      <c r="AM116" s="83"/>
      <c r="AN116" s="84"/>
      <c r="AO116" s="85"/>
      <c r="AP116" s="85"/>
      <c r="AQ116" s="85"/>
      <c r="AR116" s="82"/>
    </row>
    <row r="117" spans="1:44" ht="15.75" x14ac:dyDescent="0.25">
      <c r="A117" s="52">
        <v>48</v>
      </c>
      <c r="B117" s="52" t="s">
        <v>208</v>
      </c>
      <c r="C117" s="53">
        <v>13517137</v>
      </c>
      <c r="D117" s="53" t="s">
        <v>191</v>
      </c>
      <c r="E117" s="57">
        <v>14</v>
      </c>
      <c r="F117" s="57">
        <v>9</v>
      </c>
      <c r="G117" s="57">
        <v>12</v>
      </c>
      <c r="H117" s="57">
        <v>7.5</v>
      </c>
      <c r="I117" s="57">
        <v>8</v>
      </c>
      <c r="J117" s="57">
        <f t="shared" si="24"/>
        <v>50.5</v>
      </c>
      <c r="K117" s="57">
        <v>30</v>
      </c>
      <c r="L117" s="57">
        <v>10</v>
      </c>
      <c r="M117" s="57">
        <v>7.5</v>
      </c>
      <c r="N117" s="57">
        <v>12</v>
      </c>
      <c r="O117" s="57">
        <v>3</v>
      </c>
      <c r="P117" s="57">
        <v>2</v>
      </c>
      <c r="Q117" s="57">
        <f t="shared" si="25"/>
        <v>64.5</v>
      </c>
      <c r="R117" s="76">
        <f>VLOOKUP(C117,[1]K2!$B$3:$I$54,3,FALSE)</f>
        <v>90</v>
      </c>
      <c r="S117" s="76">
        <f>VLOOKUP(C117,[1]K2!$B$3:$I$54,4,FALSE)</f>
        <v>100</v>
      </c>
      <c r="T117" s="77">
        <f>VLOOKUP(C117,[1]K2!$B$3:$I$54,5,FALSE)</f>
        <v>105</v>
      </c>
      <c r="U117" s="73">
        <f t="shared" si="26"/>
        <v>98.333333333333329</v>
      </c>
      <c r="V117" s="77">
        <f>VLOOKUP(C117,[1]K2!$B$3:$I$54,6,FALSE)</f>
        <v>110</v>
      </c>
      <c r="W117" s="77">
        <f>VLOOKUP(C117,[1]K2!$B$3:$I$54,7,FALSE)</f>
        <v>103</v>
      </c>
      <c r="X117" s="77">
        <f>VLOOKUP(C117,[1]K2!$B$3:$I$54,8,FALSE)</f>
        <v>111.5</v>
      </c>
      <c r="Y117" s="70">
        <f t="shared" si="30"/>
        <v>108.16666666666667</v>
      </c>
      <c r="Z117" s="37" t="s">
        <v>38</v>
      </c>
      <c r="AA117" s="35">
        <v>76</v>
      </c>
      <c r="AB117" s="30">
        <v>26</v>
      </c>
      <c r="AC117" s="27">
        <f t="shared" si="23"/>
        <v>96.296296296296291</v>
      </c>
      <c r="AD117" s="18">
        <f t="shared" si="31"/>
        <v>74.878240740740736</v>
      </c>
      <c r="AE117" s="40" t="s">
        <v>39</v>
      </c>
      <c r="AF117" s="19" t="str">
        <f t="shared" si="29"/>
        <v>B</v>
      </c>
      <c r="AG117" s="20" t="s">
        <v>191</v>
      </c>
      <c r="AH117" s="20">
        <v>13517137</v>
      </c>
      <c r="AI117" s="52" t="s">
        <v>208</v>
      </c>
      <c r="AJ117" s="14">
        <v>48</v>
      </c>
      <c r="AK117" s="83"/>
      <c r="AL117" s="83"/>
      <c r="AM117" s="83"/>
      <c r="AN117" s="84"/>
      <c r="AO117" s="85"/>
      <c r="AP117" s="85"/>
      <c r="AQ117" s="85"/>
      <c r="AR117" s="82"/>
    </row>
    <row r="118" spans="1:44" ht="15.75" x14ac:dyDescent="0.25">
      <c r="A118" s="55">
        <v>49</v>
      </c>
      <c r="B118" s="52" t="s">
        <v>208</v>
      </c>
      <c r="C118" s="53">
        <v>13517140</v>
      </c>
      <c r="D118" s="53" t="s">
        <v>192</v>
      </c>
      <c r="E118" s="57">
        <v>20.5</v>
      </c>
      <c r="F118" s="57">
        <v>10</v>
      </c>
      <c r="G118" s="57">
        <v>0</v>
      </c>
      <c r="H118" s="57">
        <v>14</v>
      </c>
      <c r="I118" s="57">
        <v>16.5</v>
      </c>
      <c r="J118" s="57">
        <f t="shared" si="24"/>
        <v>61</v>
      </c>
      <c r="K118" s="57">
        <v>34</v>
      </c>
      <c r="L118" s="57">
        <v>11.5</v>
      </c>
      <c r="M118" s="57">
        <v>11</v>
      </c>
      <c r="N118" s="57">
        <v>15.5</v>
      </c>
      <c r="O118" s="57">
        <v>2</v>
      </c>
      <c r="P118" s="57">
        <v>2</v>
      </c>
      <c r="Q118" s="57">
        <f t="shared" si="25"/>
        <v>76</v>
      </c>
      <c r="R118" s="76">
        <f>VLOOKUP(C118,[1]K2!$B$3:$I$54,3,FALSE)</f>
        <v>88</v>
      </c>
      <c r="S118" s="76">
        <f>VLOOKUP(C118,[1]K2!$B$3:$I$54,4,FALSE)</f>
        <v>98</v>
      </c>
      <c r="T118" s="77">
        <f>VLOOKUP(C118,[1]K2!$B$3:$I$54,5,FALSE)</f>
        <v>104</v>
      </c>
      <c r="U118" s="73">
        <f t="shared" si="26"/>
        <v>96.666666666666671</v>
      </c>
      <c r="V118" s="77">
        <f>VLOOKUP(C118,[1]K2!$B$3:$I$54,6,FALSE)</f>
        <v>103</v>
      </c>
      <c r="W118" s="77">
        <f>VLOOKUP(C118,[1]K2!$B$3:$I$54,7,FALSE)</f>
        <v>107</v>
      </c>
      <c r="X118" s="77">
        <f>VLOOKUP(C118,[1]K2!$B$3:$I$54,8,FALSE)</f>
        <v>87</v>
      </c>
      <c r="Y118" s="70">
        <f t="shared" si="30"/>
        <v>99</v>
      </c>
      <c r="Z118" s="37" t="s">
        <v>41</v>
      </c>
      <c r="AA118" s="35">
        <v>81</v>
      </c>
      <c r="AB118" s="30">
        <v>26</v>
      </c>
      <c r="AC118" s="27">
        <f t="shared" si="23"/>
        <v>96.296296296296291</v>
      </c>
      <c r="AD118" s="18">
        <f t="shared" si="31"/>
        <v>79.499074074074073</v>
      </c>
      <c r="AE118" s="40" t="s">
        <v>39</v>
      </c>
      <c r="AF118" s="69" t="str">
        <f t="shared" si="29"/>
        <v>AB</v>
      </c>
      <c r="AG118" s="20" t="s">
        <v>192</v>
      </c>
      <c r="AH118" s="20">
        <v>13517140</v>
      </c>
      <c r="AI118" s="52" t="s">
        <v>208</v>
      </c>
      <c r="AJ118" s="14">
        <v>49</v>
      </c>
      <c r="AK118" s="83"/>
      <c r="AL118" s="83"/>
      <c r="AM118" s="83"/>
      <c r="AN118" s="84"/>
      <c r="AO118" s="85"/>
      <c r="AP118" s="85"/>
      <c r="AQ118" s="85"/>
      <c r="AR118" s="82"/>
    </row>
    <row r="119" spans="1:44" ht="15.75" x14ac:dyDescent="0.25">
      <c r="A119" s="52">
        <v>50</v>
      </c>
      <c r="B119" s="52" t="s">
        <v>208</v>
      </c>
      <c r="C119" s="53">
        <v>13517143</v>
      </c>
      <c r="D119" s="53" t="s">
        <v>193</v>
      </c>
      <c r="E119" s="57">
        <v>14.5</v>
      </c>
      <c r="F119" s="57">
        <v>7</v>
      </c>
      <c r="G119" s="57">
        <v>2</v>
      </c>
      <c r="H119" s="57">
        <v>4.5</v>
      </c>
      <c r="I119" s="57">
        <v>8.5</v>
      </c>
      <c r="J119" s="57">
        <f t="shared" si="24"/>
        <v>36.5</v>
      </c>
      <c r="K119" s="57">
        <v>30</v>
      </c>
      <c r="L119" s="57">
        <v>18</v>
      </c>
      <c r="M119" s="57">
        <v>11.5</v>
      </c>
      <c r="N119" s="57">
        <v>13</v>
      </c>
      <c r="O119" s="57">
        <v>4</v>
      </c>
      <c r="P119" s="57">
        <v>2</v>
      </c>
      <c r="Q119" s="57">
        <f t="shared" si="25"/>
        <v>78.5</v>
      </c>
      <c r="R119" s="76">
        <f>VLOOKUP(C119,[1]K2!$B$3:$I$54,3,FALSE)</f>
        <v>0</v>
      </c>
      <c r="S119" s="76">
        <f>VLOOKUP(C119,[1]K2!$B$3:$I$54,4,FALSE)</f>
        <v>91</v>
      </c>
      <c r="T119" s="77">
        <f>VLOOKUP(C119,[1]K2!$B$3:$I$54,5,FALSE)</f>
        <v>105</v>
      </c>
      <c r="U119" s="73">
        <f t="shared" si="26"/>
        <v>65.333333333333329</v>
      </c>
      <c r="V119" s="77">
        <f>VLOOKUP(C119,[1]K2!$B$3:$I$54,6,FALSE)</f>
        <v>107</v>
      </c>
      <c r="W119" s="77">
        <f>VLOOKUP(C119,[1]K2!$B$3:$I$54,7,FALSE)</f>
        <v>98</v>
      </c>
      <c r="X119" s="77">
        <f>VLOOKUP(C119,[1]K2!$B$3:$I$54,8,FALSE)</f>
        <v>98.5</v>
      </c>
      <c r="Y119" s="70">
        <f t="shared" si="30"/>
        <v>101.16666666666667</v>
      </c>
      <c r="Z119" s="37" t="s">
        <v>40</v>
      </c>
      <c r="AA119" s="35">
        <v>66</v>
      </c>
      <c r="AB119" s="30">
        <v>18</v>
      </c>
      <c r="AC119" s="27">
        <f t="shared" si="23"/>
        <v>66.666666666666657</v>
      </c>
      <c r="AD119" s="18">
        <f t="shared" si="31"/>
        <v>68.762500000000003</v>
      </c>
      <c r="AE119" s="40" t="s">
        <v>40</v>
      </c>
      <c r="AF119" s="69" t="str">
        <f t="shared" si="29"/>
        <v>BC</v>
      </c>
      <c r="AG119" s="20" t="s">
        <v>193</v>
      </c>
      <c r="AH119" s="20">
        <v>13517143</v>
      </c>
      <c r="AI119" s="52" t="s">
        <v>208</v>
      </c>
      <c r="AJ119" s="14">
        <v>50</v>
      </c>
      <c r="AK119" s="83"/>
      <c r="AL119" s="83"/>
      <c r="AM119" s="83"/>
      <c r="AN119" s="84"/>
      <c r="AO119" s="85"/>
      <c r="AP119" s="85"/>
      <c r="AQ119" s="85"/>
      <c r="AR119" s="82"/>
    </row>
    <row r="120" spans="1:44" ht="15.75" x14ac:dyDescent="0.25">
      <c r="A120" s="52">
        <v>51</v>
      </c>
      <c r="B120" s="52" t="s">
        <v>208</v>
      </c>
      <c r="C120" s="53">
        <v>13517146</v>
      </c>
      <c r="D120" s="53" t="s">
        <v>194</v>
      </c>
      <c r="E120" s="57">
        <v>15.5</v>
      </c>
      <c r="F120" s="57">
        <v>10</v>
      </c>
      <c r="G120" s="57">
        <v>9</v>
      </c>
      <c r="H120" s="57">
        <v>3</v>
      </c>
      <c r="I120" s="57">
        <v>9.5</v>
      </c>
      <c r="J120" s="57">
        <f t="shared" si="24"/>
        <v>47</v>
      </c>
      <c r="K120" s="57">
        <v>28</v>
      </c>
      <c r="L120" s="57">
        <v>7</v>
      </c>
      <c r="M120" s="57">
        <v>12.5</v>
      </c>
      <c r="N120" s="57">
        <v>14.5</v>
      </c>
      <c r="O120" s="57">
        <v>4</v>
      </c>
      <c r="P120" s="57">
        <v>2</v>
      </c>
      <c r="Q120" s="57">
        <f t="shared" si="25"/>
        <v>68</v>
      </c>
      <c r="R120" s="76">
        <f>VLOOKUP(C120,[1]K2!$B$3:$I$54,3,FALSE)</f>
        <v>100</v>
      </c>
      <c r="S120" s="76">
        <f>VLOOKUP(C120,[1]K2!$B$3:$I$54,4,FALSE)</f>
        <v>98</v>
      </c>
      <c r="T120" s="77">
        <f>VLOOKUP(C120,[1]K2!$B$3:$I$54,5,FALSE)</f>
        <v>100</v>
      </c>
      <c r="U120" s="73">
        <f t="shared" si="26"/>
        <v>99.333333333333329</v>
      </c>
      <c r="V120" s="77">
        <f>VLOOKUP(C120,[1]K2!$B$3:$I$54,6,FALSE)</f>
        <v>108</v>
      </c>
      <c r="W120" s="77">
        <f>VLOOKUP(C120,[1]K2!$B$3:$I$54,7,FALSE)</f>
        <v>108</v>
      </c>
      <c r="X120" s="77">
        <f>VLOOKUP(C120,[1]K2!$B$3:$I$54,8,FALSE)</f>
        <v>95.699999999999989</v>
      </c>
      <c r="Y120" s="70">
        <f t="shared" si="30"/>
        <v>103.89999999999999</v>
      </c>
      <c r="Z120" s="37" t="s">
        <v>199</v>
      </c>
      <c r="AA120" s="35">
        <v>81</v>
      </c>
      <c r="AB120" s="30">
        <v>25</v>
      </c>
      <c r="AC120" s="27">
        <f t="shared" si="23"/>
        <v>92.592592592592595</v>
      </c>
      <c r="AD120" s="18">
        <f t="shared" si="31"/>
        <v>74.175648148148142</v>
      </c>
      <c r="AE120" s="40" t="s">
        <v>39</v>
      </c>
      <c r="AF120" s="19" t="str">
        <f t="shared" si="29"/>
        <v>B</v>
      </c>
      <c r="AG120" s="20" t="s">
        <v>194</v>
      </c>
      <c r="AH120" s="20">
        <v>13517146</v>
      </c>
      <c r="AI120" s="52" t="s">
        <v>208</v>
      </c>
      <c r="AJ120" s="14">
        <v>51</v>
      </c>
      <c r="AK120" s="83"/>
      <c r="AL120" s="83"/>
      <c r="AM120" s="83"/>
      <c r="AN120" s="84"/>
      <c r="AO120" s="85"/>
      <c r="AP120" s="85"/>
      <c r="AQ120" s="85"/>
      <c r="AR120" s="82"/>
    </row>
    <row r="121" spans="1:44" ht="15.75" x14ac:dyDescent="0.25">
      <c r="A121" s="52">
        <v>52</v>
      </c>
      <c r="B121" s="52" t="s">
        <v>208</v>
      </c>
      <c r="C121" s="53">
        <v>13517149</v>
      </c>
      <c r="D121" s="53" t="s">
        <v>195</v>
      </c>
      <c r="E121" s="57">
        <v>22</v>
      </c>
      <c r="F121" s="57">
        <v>16</v>
      </c>
      <c r="G121" s="57">
        <v>6</v>
      </c>
      <c r="H121" s="57">
        <v>9.5</v>
      </c>
      <c r="I121" s="57">
        <v>18</v>
      </c>
      <c r="J121" s="57">
        <f t="shared" si="24"/>
        <v>71.5</v>
      </c>
      <c r="K121" s="57">
        <v>30.5</v>
      </c>
      <c r="L121" s="57">
        <v>4</v>
      </c>
      <c r="M121" s="57">
        <v>12</v>
      </c>
      <c r="N121" s="57">
        <v>9.5</v>
      </c>
      <c r="O121" s="57">
        <v>5</v>
      </c>
      <c r="P121" s="57">
        <v>2</v>
      </c>
      <c r="Q121" s="57">
        <f t="shared" si="25"/>
        <v>63</v>
      </c>
      <c r="R121" s="76">
        <f>VLOOKUP(C121,[1]K2!$B$3:$I$54,3,FALSE)</f>
        <v>95</v>
      </c>
      <c r="S121" s="76">
        <f>VLOOKUP(C121,[1]K2!$B$3:$I$54,4,FALSE)</f>
        <v>98</v>
      </c>
      <c r="T121" s="77">
        <f>VLOOKUP(C121,[1]K2!$B$3:$I$54,5,FALSE)</f>
        <v>95</v>
      </c>
      <c r="U121" s="74">
        <f t="shared" si="26"/>
        <v>96</v>
      </c>
      <c r="V121" s="77">
        <f>VLOOKUP(C121,[1]K2!$B$3:$I$54,6,FALSE)</f>
        <v>108</v>
      </c>
      <c r="W121" s="77">
        <f>VLOOKUP(C121,[1]K2!$B$3:$I$54,7,FALSE)</f>
        <v>105.5</v>
      </c>
      <c r="X121" s="77">
        <f>VLOOKUP(C121,[1]K2!$B$3:$I$54,8,FALSE)</f>
        <v>104</v>
      </c>
      <c r="Y121" s="71">
        <f t="shared" si="30"/>
        <v>105.83333333333333</v>
      </c>
      <c r="Z121" s="43" t="s">
        <v>38</v>
      </c>
      <c r="AA121" s="44">
        <v>76</v>
      </c>
      <c r="AB121" s="45">
        <v>22</v>
      </c>
      <c r="AC121" s="46">
        <f t="shared" si="23"/>
        <v>81.481481481481481</v>
      </c>
      <c r="AD121" s="18">
        <f t="shared" si="31"/>
        <v>79.599537037037024</v>
      </c>
      <c r="AE121" s="40" t="s">
        <v>41</v>
      </c>
      <c r="AF121" s="19" t="str">
        <f t="shared" si="29"/>
        <v>AB</v>
      </c>
      <c r="AG121" s="20" t="s">
        <v>195</v>
      </c>
      <c r="AH121" s="20">
        <v>13517149</v>
      </c>
      <c r="AI121" s="52" t="s">
        <v>208</v>
      </c>
      <c r="AJ121" s="14">
        <v>52</v>
      </c>
      <c r="AK121" s="83"/>
      <c r="AL121" s="83"/>
      <c r="AM121" s="83"/>
      <c r="AN121" s="84"/>
      <c r="AO121" s="85"/>
      <c r="AP121" s="85"/>
      <c r="AQ121" s="85"/>
      <c r="AR121" s="82"/>
    </row>
    <row r="122" spans="1:44" ht="15.75" x14ac:dyDescent="0.25">
      <c r="A122" s="52">
        <v>53</v>
      </c>
      <c r="B122" s="52" t="s">
        <v>208</v>
      </c>
      <c r="C122" s="53">
        <v>18317501</v>
      </c>
      <c r="D122" s="53" t="s">
        <v>196</v>
      </c>
      <c r="E122" s="57">
        <v>10</v>
      </c>
      <c r="F122" s="57">
        <v>14</v>
      </c>
      <c r="G122" s="57">
        <v>9</v>
      </c>
      <c r="H122" s="57">
        <v>10</v>
      </c>
      <c r="I122" s="57">
        <v>14.5</v>
      </c>
      <c r="J122" s="57">
        <f t="shared" si="24"/>
        <v>57.5</v>
      </c>
      <c r="K122" s="57">
        <v>28</v>
      </c>
      <c r="L122" s="57">
        <v>8</v>
      </c>
      <c r="M122" s="57">
        <v>9.5</v>
      </c>
      <c r="N122" s="57">
        <v>17</v>
      </c>
      <c r="O122" s="57">
        <v>2</v>
      </c>
      <c r="P122" s="57">
        <v>2</v>
      </c>
      <c r="Q122" s="57">
        <f t="shared" si="25"/>
        <v>66.5</v>
      </c>
      <c r="R122" s="76">
        <f>VLOOKUP(C122,[1]K2!$B$3:$I$54,3,FALSE)</f>
        <v>87</v>
      </c>
      <c r="S122" s="76">
        <f>VLOOKUP(C122,[1]K2!$B$3:$I$54,4,FALSE)</f>
        <v>100</v>
      </c>
      <c r="T122" s="77">
        <f>VLOOKUP(C122,[1]K2!$B$3:$I$54,5,FALSE)</f>
        <v>77</v>
      </c>
      <c r="U122" s="75">
        <f t="shared" si="26"/>
        <v>88</v>
      </c>
      <c r="V122" s="77">
        <f>VLOOKUP(C122,[1]K2!$B$3:$I$54,6,FALSE)</f>
        <v>95</v>
      </c>
      <c r="W122" s="77">
        <f>VLOOKUP(C122,[1]K2!$B$3:$I$54,7,FALSE)</f>
        <v>98</v>
      </c>
      <c r="X122" s="77">
        <f>VLOOKUP(C122,[1]K2!$B$3:$I$54,8,FALSE)</f>
        <v>79</v>
      </c>
      <c r="Y122" s="70">
        <f t="shared" si="30"/>
        <v>90.666666666666671</v>
      </c>
      <c r="Z122" s="37"/>
      <c r="AA122" s="35"/>
      <c r="AB122" s="30">
        <v>23</v>
      </c>
      <c r="AC122" s="47">
        <f t="shared" si="23"/>
        <v>85.18518518518519</v>
      </c>
      <c r="AD122" s="18">
        <f t="shared" si="31"/>
        <v>68.529629629629639</v>
      </c>
      <c r="AE122" s="40" t="s">
        <v>197</v>
      </c>
      <c r="AF122" s="69" t="str">
        <f t="shared" si="29"/>
        <v>BC</v>
      </c>
      <c r="AG122" s="20" t="s">
        <v>196</v>
      </c>
      <c r="AH122" s="20">
        <v>18317501</v>
      </c>
      <c r="AI122" s="52" t="s">
        <v>208</v>
      </c>
      <c r="AJ122" s="14">
        <v>53</v>
      </c>
      <c r="AK122" s="83"/>
      <c r="AL122" s="83"/>
      <c r="AM122" s="83"/>
      <c r="AN122" s="84"/>
      <c r="AO122" s="85"/>
      <c r="AP122" s="85"/>
      <c r="AQ122" s="85"/>
      <c r="AR122" s="82"/>
    </row>
    <row r="123" spans="1:44" ht="15.75" x14ac:dyDescent="0.25">
      <c r="A123" s="63">
        <v>1</v>
      </c>
      <c r="B123" s="52" t="s">
        <v>209</v>
      </c>
      <c r="C123" s="63">
        <v>13517003</v>
      </c>
      <c r="D123" s="64" t="s">
        <v>46</v>
      </c>
      <c r="E123" s="64">
        <v>21</v>
      </c>
      <c r="F123" s="64">
        <v>9</v>
      </c>
      <c r="G123" s="64">
        <v>9</v>
      </c>
      <c r="H123" s="64">
        <v>5</v>
      </c>
      <c r="I123" s="64">
        <v>10.5</v>
      </c>
      <c r="J123" s="64">
        <f t="shared" ref="J123:J171" si="32">SUM(E123:I123)</f>
        <v>54.5</v>
      </c>
      <c r="K123" s="64">
        <v>30.5</v>
      </c>
      <c r="L123" s="64">
        <v>3.5</v>
      </c>
      <c r="M123" s="64">
        <v>12</v>
      </c>
      <c r="N123" s="64">
        <v>14.5</v>
      </c>
      <c r="O123" s="64">
        <v>3</v>
      </c>
      <c r="P123" s="64">
        <v>2</v>
      </c>
      <c r="Q123" s="64">
        <v>65.5</v>
      </c>
      <c r="R123" s="34">
        <v>97</v>
      </c>
      <c r="S123" s="34">
        <v>100</v>
      </c>
      <c r="T123" s="34">
        <v>105</v>
      </c>
      <c r="U123" s="54">
        <f t="shared" ref="U123:U171" si="33">AVERAGE(R123:T123)</f>
        <v>100.66666666666667</v>
      </c>
      <c r="V123" s="29">
        <v>100</v>
      </c>
      <c r="W123" s="29">
        <v>101</v>
      </c>
      <c r="X123" s="65">
        <v>98.5</v>
      </c>
      <c r="Y123" s="36">
        <f t="shared" si="30"/>
        <v>99.833333333333329</v>
      </c>
      <c r="Z123" s="22" t="s">
        <v>39</v>
      </c>
      <c r="AA123" s="10">
        <v>71</v>
      </c>
      <c r="AB123" s="20">
        <v>27</v>
      </c>
      <c r="AC123" s="27">
        <f>(AB123/27)*100</f>
        <v>100</v>
      </c>
      <c r="AD123" s="18">
        <f t="shared" si="31"/>
        <v>74.579166666666666</v>
      </c>
      <c r="AE123" s="41" t="s">
        <v>40</v>
      </c>
      <c r="AF123" s="19" t="str">
        <f t="shared" si="29"/>
        <v>B</v>
      </c>
      <c r="AG123" s="10" t="s">
        <v>46</v>
      </c>
      <c r="AH123" s="23">
        <v>13517003</v>
      </c>
      <c r="AI123" s="52" t="s">
        <v>209</v>
      </c>
      <c r="AJ123" s="10">
        <v>1</v>
      </c>
    </row>
    <row r="124" spans="1:44" ht="15.75" x14ac:dyDescent="0.25">
      <c r="A124" s="63">
        <v>2</v>
      </c>
      <c r="B124" s="52" t="s">
        <v>209</v>
      </c>
      <c r="C124" s="63">
        <v>13517006</v>
      </c>
      <c r="D124" s="64" t="s">
        <v>47</v>
      </c>
      <c r="E124" s="64">
        <v>27</v>
      </c>
      <c r="F124" s="64">
        <v>15</v>
      </c>
      <c r="G124" s="64">
        <v>9</v>
      </c>
      <c r="H124" s="64">
        <v>15</v>
      </c>
      <c r="I124" s="64">
        <v>20</v>
      </c>
      <c r="J124" s="64">
        <f t="shared" si="32"/>
        <v>86</v>
      </c>
      <c r="K124" s="64">
        <v>34.5</v>
      </c>
      <c r="L124" s="64">
        <v>16.5</v>
      </c>
      <c r="M124" s="64">
        <v>12.5</v>
      </c>
      <c r="N124" s="64">
        <v>14.5</v>
      </c>
      <c r="O124" s="64">
        <v>1</v>
      </c>
      <c r="P124" s="64">
        <v>2</v>
      </c>
      <c r="Q124" s="64">
        <v>81</v>
      </c>
      <c r="R124" s="34">
        <v>100</v>
      </c>
      <c r="S124" s="34">
        <v>94</v>
      </c>
      <c r="T124" s="29">
        <v>105</v>
      </c>
      <c r="U124" s="54">
        <f t="shared" si="33"/>
        <v>99.666666666666671</v>
      </c>
      <c r="V124" s="29">
        <v>110</v>
      </c>
      <c r="W124" s="29">
        <v>110</v>
      </c>
      <c r="X124" s="65">
        <v>81.5</v>
      </c>
      <c r="Y124" s="36">
        <f t="shared" si="30"/>
        <v>100.5</v>
      </c>
      <c r="Z124" s="22" t="s">
        <v>38</v>
      </c>
      <c r="AA124" s="10">
        <v>76</v>
      </c>
      <c r="AB124" s="20">
        <v>27</v>
      </c>
      <c r="AC124" s="27">
        <f t="shared" ref="AC124:AC171" si="34">(AB124/27)*100</f>
        <v>100</v>
      </c>
      <c r="AD124" s="18">
        <f t="shared" si="31"/>
        <v>88.979166666666671</v>
      </c>
      <c r="AE124" s="41" t="s">
        <v>41</v>
      </c>
      <c r="AF124" s="19" t="str">
        <f t="shared" si="29"/>
        <v>A</v>
      </c>
      <c r="AG124" s="10" t="s">
        <v>47</v>
      </c>
      <c r="AH124" s="23">
        <v>13517006</v>
      </c>
      <c r="AI124" s="52" t="s">
        <v>209</v>
      </c>
      <c r="AJ124" s="10">
        <v>2</v>
      </c>
    </row>
    <row r="125" spans="1:44" ht="15.75" x14ac:dyDescent="0.25">
      <c r="A125" s="63">
        <v>3</v>
      </c>
      <c r="B125" s="52" t="s">
        <v>209</v>
      </c>
      <c r="C125" s="63">
        <v>13517009</v>
      </c>
      <c r="D125" s="64" t="s">
        <v>48</v>
      </c>
      <c r="E125" s="64">
        <v>17</v>
      </c>
      <c r="F125" s="64">
        <v>18.5</v>
      </c>
      <c r="G125" s="64">
        <v>9</v>
      </c>
      <c r="H125" s="64">
        <v>9.5</v>
      </c>
      <c r="I125" s="64">
        <v>4</v>
      </c>
      <c r="J125" s="64">
        <f t="shared" si="32"/>
        <v>58</v>
      </c>
      <c r="K125" s="64">
        <v>30.5</v>
      </c>
      <c r="L125" s="64">
        <v>2.5</v>
      </c>
      <c r="M125" s="64">
        <v>11.5</v>
      </c>
      <c r="N125" s="64">
        <v>19.5</v>
      </c>
      <c r="O125" s="64">
        <v>5</v>
      </c>
      <c r="P125" s="64">
        <v>2</v>
      </c>
      <c r="Q125" s="64">
        <v>71</v>
      </c>
      <c r="R125" s="34">
        <v>93</v>
      </c>
      <c r="S125" s="34">
        <v>88</v>
      </c>
      <c r="T125" s="29">
        <v>85</v>
      </c>
      <c r="U125" s="54">
        <f t="shared" si="33"/>
        <v>88.666666666666671</v>
      </c>
      <c r="V125" s="29">
        <v>106</v>
      </c>
      <c r="W125" s="29">
        <v>110</v>
      </c>
      <c r="X125" s="65">
        <v>93.5</v>
      </c>
      <c r="Y125" s="36">
        <f t="shared" si="30"/>
        <v>103.16666666666667</v>
      </c>
      <c r="Z125" s="22" t="s">
        <v>38</v>
      </c>
      <c r="AA125" s="10">
        <v>76</v>
      </c>
      <c r="AB125" s="20">
        <v>26</v>
      </c>
      <c r="AC125" s="27">
        <f t="shared" si="34"/>
        <v>96.296296296296291</v>
      </c>
      <c r="AD125" s="18">
        <f t="shared" si="31"/>
        <v>76.98657407407407</v>
      </c>
      <c r="AE125" s="41" t="s">
        <v>39</v>
      </c>
      <c r="AF125" s="19" t="str">
        <f t="shared" si="29"/>
        <v>AB</v>
      </c>
      <c r="AG125" s="10" t="s">
        <v>48</v>
      </c>
      <c r="AH125" s="23">
        <v>13517009</v>
      </c>
      <c r="AI125" s="52" t="s">
        <v>209</v>
      </c>
      <c r="AJ125" s="10">
        <v>3</v>
      </c>
    </row>
    <row r="126" spans="1:44" ht="15.75" x14ac:dyDescent="0.25">
      <c r="A126" s="63">
        <v>4</v>
      </c>
      <c r="B126" s="52" t="s">
        <v>209</v>
      </c>
      <c r="C126" s="63">
        <v>13517012</v>
      </c>
      <c r="D126" s="64" t="s">
        <v>49</v>
      </c>
      <c r="E126" s="64">
        <v>23</v>
      </c>
      <c r="F126" s="64">
        <v>16.5</v>
      </c>
      <c r="G126" s="64">
        <v>16</v>
      </c>
      <c r="H126" s="64">
        <v>12.5</v>
      </c>
      <c r="I126" s="64">
        <v>17</v>
      </c>
      <c r="J126" s="64">
        <f t="shared" si="32"/>
        <v>85</v>
      </c>
      <c r="K126" s="64">
        <v>34.5</v>
      </c>
      <c r="L126" s="64">
        <v>14</v>
      </c>
      <c r="M126" s="64">
        <v>12.5</v>
      </c>
      <c r="N126" s="64">
        <v>17</v>
      </c>
      <c r="O126" s="64">
        <v>4</v>
      </c>
      <c r="P126" s="64">
        <v>2</v>
      </c>
      <c r="Q126" s="64">
        <v>84</v>
      </c>
      <c r="R126" s="34">
        <v>100</v>
      </c>
      <c r="S126" s="34">
        <v>98</v>
      </c>
      <c r="T126" s="29">
        <v>105</v>
      </c>
      <c r="U126" s="54">
        <f t="shared" si="33"/>
        <v>101</v>
      </c>
      <c r="V126" s="29">
        <v>110</v>
      </c>
      <c r="W126" s="29">
        <v>108</v>
      </c>
      <c r="X126" s="65">
        <v>115</v>
      </c>
      <c r="Y126" s="36">
        <f t="shared" si="30"/>
        <v>111</v>
      </c>
      <c r="Z126" s="22" t="s">
        <v>39</v>
      </c>
      <c r="AA126" s="10">
        <v>71</v>
      </c>
      <c r="AB126" s="20">
        <v>27</v>
      </c>
      <c r="AC126" s="27">
        <f t="shared" si="34"/>
        <v>100</v>
      </c>
      <c r="AD126" s="18">
        <f t="shared" si="31"/>
        <v>91.825000000000003</v>
      </c>
      <c r="AE126" s="41" t="s">
        <v>38</v>
      </c>
      <c r="AF126" s="19" t="str">
        <f t="shared" si="29"/>
        <v>A</v>
      </c>
      <c r="AG126" s="10" t="s">
        <v>49</v>
      </c>
      <c r="AH126" s="23">
        <v>13517012</v>
      </c>
      <c r="AI126" s="52" t="s">
        <v>209</v>
      </c>
      <c r="AJ126" s="10">
        <v>4</v>
      </c>
    </row>
    <row r="127" spans="1:44" ht="15.75" x14ac:dyDescent="0.25">
      <c r="A127" s="63">
        <v>5</v>
      </c>
      <c r="B127" s="52" t="s">
        <v>209</v>
      </c>
      <c r="C127" s="63">
        <v>13517015</v>
      </c>
      <c r="D127" s="64" t="s">
        <v>50</v>
      </c>
      <c r="E127" s="64">
        <v>21</v>
      </c>
      <c r="F127" s="64">
        <v>17.5</v>
      </c>
      <c r="G127" s="64">
        <v>16</v>
      </c>
      <c r="H127" s="64">
        <v>15</v>
      </c>
      <c r="I127" s="64">
        <v>17.5</v>
      </c>
      <c r="J127" s="64">
        <f t="shared" si="32"/>
        <v>87</v>
      </c>
      <c r="K127" s="64">
        <v>30</v>
      </c>
      <c r="L127" s="64">
        <v>12.5</v>
      </c>
      <c r="M127" s="64">
        <v>9.5</v>
      </c>
      <c r="N127" s="64">
        <v>16.5</v>
      </c>
      <c r="O127" s="64">
        <v>3</v>
      </c>
      <c r="P127" s="64">
        <v>2</v>
      </c>
      <c r="Q127" s="64">
        <v>73.5</v>
      </c>
      <c r="R127" s="34">
        <v>102</v>
      </c>
      <c r="S127" s="34">
        <v>98</v>
      </c>
      <c r="T127" s="29">
        <v>105</v>
      </c>
      <c r="U127" s="54">
        <f t="shared" si="33"/>
        <v>101.66666666666667</v>
      </c>
      <c r="V127" s="29">
        <v>101</v>
      </c>
      <c r="W127" s="29">
        <v>109</v>
      </c>
      <c r="X127" s="65">
        <v>112.25</v>
      </c>
      <c r="Y127" s="36">
        <f t="shared" si="30"/>
        <v>107.41666666666667</v>
      </c>
      <c r="Z127" s="22" t="s">
        <v>41</v>
      </c>
      <c r="AA127" s="14">
        <v>81</v>
      </c>
      <c r="AB127" s="20">
        <v>26</v>
      </c>
      <c r="AC127" s="27">
        <f t="shared" si="34"/>
        <v>96.296296296296291</v>
      </c>
      <c r="AD127" s="18">
        <f t="shared" si="31"/>
        <v>88.942824074074068</v>
      </c>
      <c r="AE127" s="41" t="s">
        <v>41</v>
      </c>
      <c r="AF127" s="19" t="str">
        <f t="shared" si="29"/>
        <v>A</v>
      </c>
      <c r="AG127" s="10" t="s">
        <v>50</v>
      </c>
      <c r="AH127" s="23">
        <v>13517015</v>
      </c>
      <c r="AI127" s="52" t="s">
        <v>209</v>
      </c>
      <c r="AJ127" s="10">
        <v>5</v>
      </c>
    </row>
    <row r="128" spans="1:44" ht="15.75" x14ac:dyDescent="0.25">
      <c r="A128" s="63">
        <v>6</v>
      </c>
      <c r="B128" s="52" t="s">
        <v>209</v>
      </c>
      <c r="C128" s="63">
        <v>13517018</v>
      </c>
      <c r="D128" s="64" t="s">
        <v>51</v>
      </c>
      <c r="E128" s="64">
        <v>22</v>
      </c>
      <c r="F128" s="64">
        <v>12</v>
      </c>
      <c r="G128" s="64">
        <v>8</v>
      </c>
      <c r="H128" s="64">
        <v>6.5</v>
      </c>
      <c r="I128" s="64">
        <v>13</v>
      </c>
      <c r="J128" s="64">
        <f t="shared" si="32"/>
        <v>61.5</v>
      </c>
      <c r="K128" s="64">
        <v>23.5</v>
      </c>
      <c r="L128" s="64">
        <v>8</v>
      </c>
      <c r="M128" s="64">
        <v>4.5</v>
      </c>
      <c r="N128" s="64">
        <v>12.5</v>
      </c>
      <c r="O128" s="64">
        <v>3</v>
      </c>
      <c r="P128" s="64">
        <v>2</v>
      </c>
      <c r="Q128" s="64">
        <v>53.5</v>
      </c>
      <c r="R128" s="34">
        <v>96</v>
      </c>
      <c r="S128" s="34">
        <v>88</v>
      </c>
      <c r="T128" s="29">
        <v>103</v>
      </c>
      <c r="U128" s="54">
        <f t="shared" si="33"/>
        <v>95.666666666666671</v>
      </c>
      <c r="V128" s="29">
        <v>106</v>
      </c>
      <c r="W128" s="29">
        <v>90.5</v>
      </c>
      <c r="X128" s="65">
        <v>102.5</v>
      </c>
      <c r="Y128" s="36">
        <f t="shared" si="30"/>
        <v>99.666666666666671</v>
      </c>
      <c r="Z128" s="22" t="s">
        <v>39</v>
      </c>
      <c r="AA128" s="10">
        <v>71</v>
      </c>
      <c r="AB128" s="20">
        <v>26</v>
      </c>
      <c r="AC128" s="27">
        <f t="shared" si="34"/>
        <v>96.296296296296291</v>
      </c>
      <c r="AD128" s="18">
        <f t="shared" si="31"/>
        <v>72.449074074074076</v>
      </c>
      <c r="AE128" s="41" t="s">
        <v>39</v>
      </c>
      <c r="AF128" s="19" t="str">
        <f t="shared" si="29"/>
        <v>B</v>
      </c>
      <c r="AG128" s="10" t="s">
        <v>51</v>
      </c>
      <c r="AH128" s="23">
        <v>13517018</v>
      </c>
      <c r="AI128" s="52" t="s">
        <v>209</v>
      </c>
      <c r="AJ128" s="10">
        <v>6</v>
      </c>
    </row>
    <row r="129" spans="1:36" ht="15.75" x14ac:dyDescent="0.25">
      <c r="A129" s="63">
        <v>7</v>
      </c>
      <c r="B129" s="52" t="s">
        <v>209</v>
      </c>
      <c r="C129" s="63">
        <v>13517021</v>
      </c>
      <c r="D129" s="64" t="s">
        <v>52</v>
      </c>
      <c r="E129" s="64">
        <v>21.5</v>
      </c>
      <c r="F129" s="64">
        <v>9</v>
      </c>
      <c r="G129" s="64">
        <v>0</v>
      </c>
      <c r="H129" s="64">
        <v>10</v>
      </c>
      <c r="I129" s="64">
        <v>20</v>
      </c>
      <c r="J129" s="64">
        <f t="shared" si="32"/>
        <v>60.5</v>
      </c>
      <c r="K129" s="64">
        <v>33</v>
      </c>
      <c r="L129" s="64">
        <v>16.5</v>
      </c>
      <c r="M129" s="64">
        <v>5.5</v>
      </c>
      <c r="N129" s="64">
        <v>16</v>
      </c>
      <c r="O129" s="64">
        <v>3</v>
      </c>
      <c r="P129" s="64">
        <v>2</v>
      </c>
      <c r="Q129" s="64">
        <v>76</v>
      </c>
      <c r="R129" s="34">
        <v>98</v>
      </c>
      <c r="S129" s="34">
        <v>100</v>
      </c>
      <c r="T129" s="29">
        <v>105</v>
      </c>
      <c r="U129" s="54">
        <f t="shared" si="33"/>
        <v>101</v>
      </c>
      <c r="V129" s="29">
        <v>106</v>
      </c>
      <c r="W129" s="29">
        <v>108</v>
      </c>
      <c r="X129" s="65">
        <v>113</v>
      </c>
      <c r="Y129" s="36">
        <f t="shared" si="30"/>
        <v>109</v>
      </c>
      <c r="Z129" s="22" t="s">
        <v>39</v>
      </c>
      <c r="AA129" s="10">
        <v>71</v>
      </c>
      <c r="AB129" s="20">
        <v>26</v>
      </c>
      <c r="AC129" s="27">
        <f t="shared" si="34"/>
        <v>96.296296296296291</v>
      </c>
      <c r="AD129" s="18">
        <f t="shared" si="31"/>
        <v>81.532407407407405</v>
      </c>
      <c r="AE129" s="41" t="s">
        <v>39</v>
      </c>
      <c r="AF129" s="19" t="str">
        <f t="shared" si="29"/>
        <v>A</v>
      </c>
      <c r="AG129" s="10" t="s">
        <v>52</v>
      </c>
      <c r="AH129" s="23">
        <v>13517021</v>
      </c>
      <c r="AI129" s="52" t="s">
        <v>209</v>
      </c>
      <c r="AJ129" s="10">
        <v>7</v>
      </c>
    </row>
    <row r="130" spans="1:36" ht="15.75" x14ac:dyDescent="0.25">
      <c r="A130" s="63">
        <v>8</v>
      </c>
      <c r="B130" s="52" t="s">
        <v>209</v>
      </c>
      <c r="C130" s="63">
        <v>13517024</v>
      </c>
      <c r="D130" s="64" t="s">
        <v>53</v>
      </c>
      <c r="E130" s="64">
        <v>21</v>
      </c>
      <c r="F130" s="64">
        <v>11</v>
      </c>
      <c r="G130" s="64">
        <v>6</v>
      </c>
      <c r="H130" s="64">
        <v>10.5</v>
      </c>
      <c r="I130" s="64">
        <v>10</v>
      </c>
      <c r="J130" s="64">
        <f t="shared" si="32"/>
        <v>58.5</v>
      </c>
      <c r="K130" s="64">
        <v>34</v>
      </c>
      <c r="L130" s="64">
        <v>2.5</v>
      </c>
      <c r="M130" s="64">
        <v>5.5</v>
      </c>
      <c r="N130" s="64">
        <v>14.5</v>
      </c>
      <c r="O130" s="64">
        <v>3</v>
      </c>
      <c r="P130" s="64">
        <v>2</v>
      </c>
      <c r="Q130" s="64">
        <v>61.5</v>
      </c>
      <c r="R130" s="34">
        <v>98</v>
      </c>
      <c r="S130" s="34">
        <v>96</v>
      </c>
      <c r="T130" s="29">
        <v>103</v>
      </c>
      <c r="U130" s="54">
        <f t="shared" si="33"/>
        <v>99</v>
      </c>
      <c r="V130" s="29">
        <v>93</v>
      </c>
      <c r="W130" s="29">
        <v>93</v>
      </c>
      <c r="X130" s="65">
        <v>100</v>
      </c>
      <c r="Y130" s="36">
        <f t="shared" si="30"/>
        <v>95.333333333333329</v>
      </c>
      <c r="Z130" s="22" t="s">
        <v>38</v>
      </c>
      <c r="AA130" s="10">
        <v>76</v>
      </c>
      <c r="AB130" s="20">
        <v>23</v>
      </c>
      <c r="AC130" s="27">
        <f t="shared" si="34"/>
        <v>85.18518518518519</v>
      </c>
      <c r="AD130" s="18">
        <f t="shared" si="31"/>
        <v>73.279629629629625</v>
      </c>
      <c r="AE130" s="41" t="s">
        <v>197</v>
      </c>
      <c r="AF130" s="19" t="str">
        <f t="shared" si="29"/>
        <v>B</v>
      </c>
      <c r="AG130" s="10" t="s">
        <v>53</v>
      </c>
      <c r="AH130" s="23">
        <v>13517024</v>
      </c>
      <c r="AI130" s="52" t="s">
        <v>209</v>
      </c>
      <c r="AJ130" s="10">
        <v>8</v>
      </c>
    </row>
    <row r="131" spans="1:36" ht="15.75" x14ac:dyDescent="0.25">
      <c r="A131" s="63">
        <v>9</v>
      </c>
      <c r="B131" s="52" t="s">
        <v>209</v>
      </c>
      <c r="C131" s="63">
        <v>13517027</v>
      </c>
      <c r="D131" s="64" t="s">
        <v>54</v>
      </c>
      <c r="E131" s="64">
        <v>17</v>
      </c>
      <c r="F131" s="64">
        <v>14</v>
      </c>
      <c r="G131" s="64">
        <v>9</v>
      </c>
      <c r="H131" s="64">
        <v>14</v>
      </c>
      <c r="I131" s="64">
        <v>2.5</v>
      </c>
      <c r="J131" s="64">
        <f t="shared" si="32"/>
        <v>56.5</v>
      </c>
      <c r="K131" s="64">
        <v>15.5</v>
      </c>
      <c r="L131" s="64">
        <v>14.5</v>
      </c>
      <c r="M131" s="64">
        <v>12.5</v>
      </c>
      <c r="N131" s="64">
        <v>9</v>
      </c>
      <c r="O131" s="64">
        <v>2</v>
      </c>
      <c r="P131" s="64">
        <v>2</v>
      </c>
      <c r="Q131" s="64">
        <v>55.5</v>
      </c>
      <c r="R131" s="34">
        <v>95</v>
      </c>
      <c r="S131" s="34">
        <v>92</v>
      </c>
      <c r="T131" s="29">
        <v>102</v>
      </c>
      <c r="U131" s="54">
        <f t="shared" si="33"/>
        <v>96.333333333333329</v>
      </c>
      <c r="V131" s="29">
        <v>105</v>
      </c>
      <c r="W131" s="29">
        <v>102</v>
      </c>
      <c r="X131" s="65">
        <v>103.25</v>
      </c>
      <c r="Y131" s="36">
        <f t="shared" si="30"/>
        <v>103.41666666666667</v>
      </c>
      <c r="Z131" s="22" t="s">
        <v>40</v>
      </c>
      <c r="AA131" s="10">
        <v>66</v>
      </c>
      <c r="AB131" s="20">
        <v>27</v>
      </c>
      <c r="AC131" s="27">
        <f t="shared" si="34"/>
        <v>100</v>
      </c>
      <c r="AD131" s="18">
        <f t="shared" si="31"/>
        <v>72.302083333333329</v>
      </c>
      <c r="AE131" s="41" t="s">
        <v>38</v>
      </c>
      <c r="AF131" s="19" t="str">
        <f t="shared" si="29"/>
        <v>B</v>
      </c>
      <c r="AG131" s="10" t="s">
        <v>54</v>
      </c>
      <c r="AH131" s="23">
        <v>13517027</v>
      </c>
      <c r="AI131" s="52" t="s">
        <v>209</v>
      </c>
      <c r="AJ131" s="10">
        <v>9</v>
      </c>
    </row>
    <row r="132" spans="1:36" ht="15.75" x14ac:dyDescent="0.25">
      <c r="A132" s="63">
        <v>10</v>
      </c>
      <c r="B132" s="52" t="s">
        <v>209</v>
      </c>
      <c r="C132" s="63">
        <v>13517030</v>
      </c>
      <c r="D132" s="64" t="s">
        <v>55</v>
      </c>
      <c r="E132" s="64">
        <v>27</v>
      </c>
      <c r="F132" s="64">
        <v>15</v>
      </c>
      <c r="G132" s="64">
        <v>6</v>
      </c>
      <c r="H132" s="64">
        <v>12.5</v>
      </c>
      <c r="I132" s="64">
        <v>9.5</v>
      </c>
      <c r="J132" s="64">
        <f t="shared" si="32"/>
        <v>70</v>
      </c>
      <c r="K132" s="64">
        <v>35</v>
      </c>
      <c r="L132" s="64">
        <v>3.5</v>
      </c>
      <c r="M132" s="64">
        <v>6.5</v>
      </c>
      <c r="N132" s="64">
        <v>17</v>
      </c>
      <c r="O132" s="64">
        <v>3</v>
      </c>
      <c r="P132" s="64">
        <v>2</v>
      </c>
      <c r="Q132" s="64">
        <v>67</v>
      </c>
      <c r="R132" s="34">
        <v>99</v>
      </c>
      <c r="S132" s="34">
        <v>100</v>
      </c>
      <c r="T132" s="29">
        <v>102</v>
      </c>
      <c r="U132" s="54">
        <f t="shared" si="33"/>
        <v>100.33333333333333</v>
      </c>
      <c r="V132" s="29">
        <v>107</v>
      </c>
      <c r="W132" s="29">
        <v>96</v>
      </c>
      <c r="X132" s="65">
        <v>107</v>
      </c>
      <c r="Y132" s="36">
        <f t="shared" si="30"/>
        <v>103.33333333333333</v>
      </c>
      <c r="Z132" s="22" t="s">
        <v>38</v>
      </c>
      <c r="AA132" s="10">
        <v>76</v>
      </c>
      <c r="AB132" s="20">
        <v>25</v>
      </c>
      <c r="AC132" s="27">
        <f t="shared" si="34"/>
        <v>92.592592592592595</v>
      </c>
      <c r="AD132" s="18">
        <f t="shared" si="31"/>
        <v>80.498148148148132</v>
      </c>
      <c r="AE132" s="41" t="s">
        <v>39</v>
      </c>
      <c r="AF132" s="19" t="str">
        <f t="shared" si="29"/>
        <v>A</v>
      </c>
      <c r="AG132" s="10" t="s">
        <v>55</v>
      </c>
      <c r="AH132" s="23">
        <v>13517030</v>
      </c>
      <c r="AI132" s="52" t="s">
        <v>209</v>
      </c>
      <c r="AJ132" s="10">
        <v>10</v>
      </c>
    </row>
    <row r="133" spans="1:36" ht="15.75" x14ac:dyDescent="0.25">
      <c r="A133" s="63">
        <v>11</v>
      </c>
      <c r="B133" s="52" t="s">
        <v>209</v>
      </c>
      <c r="C133" s="63">
        <v>13517033</v>
      </c>
      <c r="D133" s="64" t="s">
        <v>56</v>
      </c>
      <c r="E133" s="64">
        <v>19</v>
      </c>
      <c r="F133" s="64">
        <v>13.5</v>
      </c>
      <c r="G133" s="64">
        <v>8</v>
      </c>
      <c r="H133" s="64">
        <v>7.5</v>
      </c>
      <c r="I133" s="64">
        <v>5.5</v>
      </c>
      <c r="J133" s="64">
        <f t="shared" si="32"/>
        <v>53.5</v>
      </c>
      <c r="K133" s="64">
        <v>28.5</v>
      </c>
      <c r="L133" s="64">
        <v>4</v>
      </c>
      <c r="M133" s="64">
        <v>10.5</v>
      </c>
      <c r="N133" s="64">
        <v>9.5</v>
      </c>
      <c r="O133" s="64">
        <v>1</v>
      </c>
      <c r="P133" s="64">
        <v>2</v>
      </c>
      <c r="Q133" s="64">
        <v>55.5</v>
      </c>
      <c r="R133" s="34">
        <v>95</v>
      </c>
      <c r="S133" s="34">
        <v>88</v>
      </c>
      <c r="T133" s="29">
        <v>103</v>
      </c>
      <c r="U133" s="54">
        <f t="shared" si="33"/>
        <v>95.333333333333329</v>
      </c>
      <c r="V133" s="29">
        <v>90</v>
      </c>
      <c r="W133" s="29">
        <v>98</v>
      </c>
      <c r="X133" s="65">
        <v>43.5</v>
      </c>
      <c r="Y133" s="36">
        <f t="shared" si="30"/>
        <v>77.166666666666671</v>
      </c>
      <c r="Z133" s="22" t="s">
        <v>40</v>
      </c>
      <c r="AA133" s="10">
        <v>76</v>
      </c>
      <c r="AB133" s="20">
        <v>25</v>
      </c>
      <c r="AC133" s="27">
        <f t="shared" si="34"/>
        <v>92.592592592592595</v>
      </c>
      <c r="AD133" s="18">
        <f t="shared" si="31"/>
        <v>65.710648148148138</v>
      </c>
      <c r="AE133" s="41" t="s">
        <v>40</v>
      </c>
      <c r="AF133" s="19" t="str">
        <f t="shared" si="29"/>
        <v>BC</v>
      </c>
      <c r="AG133" s="10" t="s">
        <v>56</v>
      </c>
      <c r="AH133" s="23">
        <v>13517033</v>
      </c>
      <c r="AI133" s="52" t="s">
        <v>209</v>
      </c>
      <c r="AJ133" s="10">
        <v>11</v>
      </c>
    </row>
    <row r="134" spans="1:36" ht="15.75" x14ac:dyDescent="0.25">
      <c r="A134" s="63">
        <v>12</v>
      </c>
      <c r="B134" s="52" t="s">
        <v>209</v>
      </c>
      <c r="C134" s="63">
        <v>13517036</v>
      </c>
      <c r="D134" s="64" t="s">
        <v>57</v>
      </c>
      <c r="E134" s="64">
        <v>14.5</v>
      </c>
      <c r="F134" s="64">
        <v>10</v>
      </c>
      <c r="G134" s="64">
        <v>9</v>
      </c>
      <c r="H134" s="64">
        <v>9</v>
      </c>
      <c r="I134" s="64">
        <v>9</v>
      </c>
      <c r="J134" s="64">
        <f t="shared" si="32"/>
        <v>51.5</v>
      </c>
      <c r="K134" s="64">
        <v>17.5</v>
      </c>
      <c r="L134" s="64">
        <v>6</v>
      </c>
      <c r="M134" s="64">
        <v>8.5</v>
      </c>
      <c r="N134" s="64">
        <v>7</v>
      </c>
      <c r="O134" s="64">
        <v>5</v>
      </c>
      <c r="P134" s="64">
        <v>2</v>
      </c>
      <c r="Q134" s="64">
        <v>46</v>
      </c>
      <c r="R134" s="34">
        <v>95</v>
      </c>
      <c r="S134" s="34">
        <v>99</v>
      </c>
      <c r="T134" s="29">
        <v>90</v>
      </c>
      <c r="U134" s="54">
        <f t="shared" si="33"/>
        <v>94.666666666666671</v>
      </c>
      <c r="V134" s="29">
        <v>105</v>
      </c>
      <c r="W134" s="29">
        <v>100</v>
      </c>
      <c r="X134" s="65">
        <v>110</v>
      </c>
      <c r="Y134" s="36">
        <f t="shared" si="30"/>
        <v>105</v>
      </c>
      <c r="Z134" s="22" t="s">
        <v>39</v>
      </c>
      <c r="AA134" s="10">
        <v>71</v>
      </c>
      <c r="AB134" s="20">
        <v>24</v>
      </c>
      <c r="AC134" s="27">
        <f t="shared" si="34"/>
        <v>88.888888888888886</v>
      </c>
      <c r="AD134" s="18">
        <f t="shared" si="31"/>
        <v>68.113888888888894</v>
      </c>
      <c r="AE134" s="41" t="s">
        <v>39</v>
      </c>
      <c r="AF134" s="19" t="str">
        <f t="shared" si="29"/>
        <v>BC</v>
      </c>
      <c r="AG134" s="10" t="s">
        <v>57</v>
      </c>
      <c r="AH134" s="23">
        <v>13517036</v>
      </c>
      <c r="AI134" s="52" t="s">
        <v>209</v>
      </c>
      <c r="AJ134" s="10">
        <v>12</v>
      </c>
    </row>
    <row r="135" spans="1:36" ht="15.75" x14ac:dyDescent="0.25">
      <c r="A135" s="63">
        <v>13</v>
      </c>
      <c r="B135" s="52" t="s">
        <v>209</v>
      </c>
      <c r="C135" s="63">
        <v>13517039</v>
      </c>
      <c r="D135" s="64" t="s">
        <v>58</v>
      </c>
      <c r="E135" s="64">
        <v>20.5</v>
      </c>
      <c r="F135" s="64">
        <v>15</v>
      </c>
      <c r="G135" s="64">
        <v>6</v>
      </c>
      <c r="H135" s="64">
        <v>9.5</v>
      </c>
      <c r="I135" s="64">
        <v>20</v>
      </c>
      <c r="J135" s="64">
        <f t="shared" si="32"/>
        <v>71</v>
      </c>
      <c r="K135" s="64">
        <v>33</v>
      </c>
      <c r="L135" s="64">
        <v>13</v>
      </c>
      <c r="M135" s="64">
        <v>11.5</v>
      </c>
      <c r="N135" s="64">
        <v>20</v>
      </c>
      <c r="O135" s="64">
        <v>3</v>
      </c>
      <c r="P135" s="64">
        <v>2</v>
      </c>
      <c r="Q135" s="64">
        <v>82.5</v>
      </c>
      <c r="R135" s="34">
        <v>97</v>
      </c>
      <c r="S135" s="34">
        <v>100</v>
      </c>
      <c r="T135" s="29">
        <v>105</v>
      </c>
      <c r="U135" s="54">
        <f t="shared" si="33"/>
        <v>100.66666666666667</v>
      </c>
      <c r="V135" s="29">
        <v>110</v>
      </c>
      <c r="W135" s="29">
        <v>107</v>
      </c>
      <c r="X135" s="65">
        <v>110</v>
      </c>
      <c r="Y135" s="36">
        <f t="shared" si="30"/>
        <v>109</v>
      </c>
      <c r="Z135" s="22" t="s">
        <v>38</v>
      </c>
      <c r="AA135" s="10">
        <v>76</v>
      </c>
      <c r="AB135" s="20">
        <v>27</v>
      </c>
      <c r="AC135" s="27">
        <f t="shared" si="34"/>
        <v>100</v>
      </c>
      <c r="AD135" s="18">
        <f t="shared" si="31"/>
        <v>86.941666666666663</v>
      </c>
      <c r="AE135" s="41" t="s">
        <v>38</v>
      </c>
      <c r="AF135" s="19" t="str">
        <f t="shared" si="29"/>
        <v>A</v>
      </c>
      <c r="AG135" s="10" t="s">
        <v>58</v>
      </c>
      <c r="AH135" s="23">
        <v>13517039</v>
      </c>
      <c r="AI135" s="52" t="s">
        <v>209</v>
      </c>
      <c r="AJ135" s="10">
        <v>13</v>
      </c>
    </row>
    <row r="136" spans="1:36" ht="15.75" x14ac:dyDescent="0.25">
      <c r="A136" s="63">
        <v>14</v>
      </c>
      <c r="B136" s="52" t="s">
        <v>209</v>
      </c>
      <c r="C136" s="63">
        <v>13517042</v>
      </c>
      <c r="D136" s="64" t="s">
        <v>59</v>
      </c>
      <c r="E136" s="64">
        <v>24</v>
      </c>
      <c r="F136" s="64">
        <v>15</v>
      </c>
      <c r="G136" s="64">
        <v>16</v>
      </c>
      <c r="H136" s="64">
        <v>13.5</v>
      </c>
      <c r="I136" s="58">
        <v>0</v>
      </c>
      <c r="J136" s="58">
        <f t="shared" si="32"/>
        <v>68.5</v>
      </c>
      <c r="K136" s="58">
        <v>23.5</v>
      </c>
      <c r="L136" s="58">
        <v>6.5</v>
      </c>
      <c r="M136" s="58">
        <v>7.5</v>
      </c>
      <c r="N136" s="58">
        <v>15</v>
      </c>
      <c r="O136" s="58">
        <v>7</v>
      </c>
      <c r="P136" s="58">
        <v>2</v>
      </c>
      <c r="Q136" s="58">
        <v>61.5</v>
      </c>
      <c r="R136" s="31">
        <v>85</v>
      </c>
      <c r="S136" s="31">
        <v>97</v>
      </c>
      <c r="T136" s="31">
        <v>102</v>
      </c>
      <c r="U136" s="54">
        <f t="shared" si="33"/>
        <v>94.666666666666671</v>
      </c>
      <c r="V136" s="31">
        <v>105</v>
      </c>
      <c r="W136" s="31">
        <v>95</v>
      </c>
      <c r="X136" s="65">
        <v>60.5</v>
      </c>
      <c r="Y136" s="36">
        <f t="shared" si="30"/>
        <v>86.833333333333329</v>
      </c>
      <c r="Z136" s="22" t="s">
        <v>40</v>
      </c>
      <c r="AA136" s="10">
        <v>66</v>
      </c>
      <c r="AB136" s="20">
        <v>25</v>
      </c>
      <c r="AC136" s="27">
        <f t="shared" si="34"/>
        <v>92.592592592592595</v>
      </c>
      <c r="AD136" s="18">
        <f t="shared" si="31"/>
        <v>73.61898148148147</v>
      </c>
      <c r="AE136" s="41" t="s">
        <v>38</v>
      </c>
      <c r="AF136" s="19" t="str">
        <f t="shared" si="29"/>
        <v>B</v>
      </c>
      <c r="AG136" s="10" t="s">
        <v>59</v>
      </c>
      <c r="AH136" s="23">
        <v>13517042</v>
      </c>
      <c r="AI136" s="52" t="s">
        <v>209</v>
      </c>
      <c r="AJ136" s="10">
        <v>14</v>
      </c>
    </row>
    <row r="137" spans="1:36" ht="15.75" x14ac:dyDescent="0.25">
      <c r="A137" s="63">
        <v>15</v>
      </c>
      <c r="B137" s="52" t="s">
        <v>209</v>
      </c>
      <c r="C137" s="63">
        <v>13517045</v>
      </c>
      <c r="D137" s="64" t="s">
        <v>60</v>
      </c>
      <c r="E137" s="64">
        <v>22</v>
      </c>
      <c r="F137" s="64">
        <v>9.5</v>
      </c>
      <c r="G137" s="64">
        <v>0</v>
      </c>
      <c r="H137" s="64">
        <v>15</v>
      </c>
      <c r="I137" s="58">
        <v>6</v>
      </c>
      <c r="J137" s="58">
        <f t="shared" si="32"/>
        <v>52.5</v>
      </c>
      <c r="K137" s="58">
        <v>7</v>
      </c>
      <c r="L137" s="58">
        <v>9.5</v>
      </c>
      <c r="M137" s="58">
        <v>10</v>
      </c>
      <c r="N137" s="58">
        <v>12.5</v>
      </c>
      <c r="O137" s="58">
        <v>4</v>
      </c>
      <c r="P137" s="58">
        <v>2</v>
      </c>
      <c r="Q137" s="58">
        <v>45</v>
      </c>
      <c r="R137" s="31">
        <v>100</v>
      </c>
      <c r="S137" s="31">
        <v>100</v>
      </c>
      <c r="T137" s="31">
        <v>105</v>
      </c>
      <c r="U137" s="54">
        <f t="shared" si="33"/>
        <v>101.66666666666667</v>
      </c>
      <c r="V137" s="31">
        <v>109</v>
      </c>
      <c r="W137" s="31">
        <v>100</v>
      </c>
      <c r="X137" s="65">
        <v>83</v>
      </c>
      <c r="Y137" s="36">
        <f t="shared" si="30"/>
        <v>97.333333333333329</v>
      </c>
      <c r="Z137" s="22" t="s">
        <v>39</v>
      </c>
      <c r="AA137" s="10">
        <v>71</v>
      </c>
      <c r="AB137" s="20">
        <v>24</v>
      </c>
      <c r="AC137" s="27">
        <f t="shared" si="34"/>
        <v>88.888888888888886</v>
      </c>
      <c r="AD137" s="18">
        <f t="shared" si="31"/>
        <v>67.088888888888903</v>
      </c>
      <c r="AE137" s="41" t="s">
        <v>39</v>
      </c>
      <c r="AF137" s="19" t="str">
        <f t="shared" si="29"/>
        <v>BC</v>
      </c>
      <c r="AG137" s="10" t="s">
        <v>60</v>
      </c>
      <c r="AH137" s="23">
        <v>13517045</v>
      </c>
      <c r="AI137" s="52" t="s">
        <v>209</v>
      </c>
      <c r="AJ137" s="10">
        <v>15</v>
      </c>
    </row>
    <row r="138" spans="1:36" ht="15.75" x14ac:dyDescent="0.25">
      <c r="A138" s="63">
        <v>16</v>
      </c>
      <c r="B138" s="52" t="s">
        <v>209</v>
      </c>
      <c r="C138" s="63">
        <v>13517048</v>
      </c>
      <c r="D138" s="64" t="s">
        <v>61</v>
      </c>
      <c r="E138" s="64">
        <v>27</v>
      </c>
      <c r="F138" s="64">
        <v>12.5</v>
      </c>
      <c r="G138" s="64">
        <v>9</v>
      </c>
      <c r="H138" s="64">
        <v>5.5</v>
      </c>
      <c r="I138" s="58">
        <v>19</v>
      </c>
      <c r="J138" s="58">
        <f t="shared" si="32"/>
        <v>73</v>
      </c>
      <c r="K138" s="58">
        <v>24.5</v>
      </c>
      <c r="L138" s="58">
        <v>8.5</v>
      </c>
      <c r="M138" s="58">
        <v>12.5</v>
      </c>
      <c r="N138" s="58">
        <v>11</v>
      </c>
      <c r="O138" s="58">
        <v>3</v>
      </c>
      <c r="P138" s="58">
        <v>2</v>
      </c>
      <c r="Q138" s="58">
        <v>61.5</v>
      </c>
      <c r="R138" s="31">
        <v>97</v>
      </c>
      <c r="S138" s="31">
        <v>75</v>
      </c>
      <c r="T138" s="31">
        <v>102</v>
      </c>
      <c r="U138" s="54">
        <f t="shared" si="33"/>
        <v>91.333333333333329</v>
      </c>
      <c r="V138" s="31">
        <v>110</v>
      </c>
      <c r="W138" s="31">
        <v>105</v>
      </c>
      <c r="X138" s="65">
        <v>115</v>
      </c>
      <c r="Y138" s="36">
        <f t="shared" si="30"/>
        <v>110</v>
      </c>
      <c r="Z138" s="22" t="s">
        <v>38</v>
      </c>
      <c r="AA138" s="10">
        <v>76</v>
      </c>
      <c r="AB138" s="20">
        <v>26</v>
      </c>
      <c r="AC138" s="27">
        <f t="shared" si="34"/>
        <v>96.296296296296291</v>
      </c>
      <c r="AD138" s="18">
        <f t="shared" si="31"/>
        <v>80.440740740740722</v>
      </c>
      <c r="AE138" s="41" t="s">
        <v>38</v>
      </c>
      <c r="AF138" s="19" t="str">
        <f t="shared" si="29"/>
        <v>A</v>
      </c>
      <c r="AG138" s="10" t="s">
        <v>61</v>
      </c>
      <c r="AH138" s="23">
        <v>13517048</v>
      </c>
      <c r="AI138" s="52" t="s">
        <v>209</v>
      </c>
      <c r="AJ138" s="10">
        <v>16</v>
      </c>
    </row>
    <row r="139" spans="1:36" ht="15.75" x14ac:dyDescent="0.25">
      <c r="A139" s="63">
        <v>17</v>
      </c>
      <c r="B139" s="52" t="s">
        <v>209</v>
      </c>
      <c r="C139" s="63">
        <v>13517051</v>
      </c>
      <c r="D139" s="64" t="s">
        <v>62</v>
      </c>
      <c r="E139" s="64">
        <v>20</v>
      </c>
      <c r="F139" s="64">
        <v>6.5</v>
      </c>
      <c r="G139" s="64">
        <v>9</v>
      </c>
      <c r="H139" s="64">
        <v>6.5</v>
      </c>
      <c r="I139" s="58">
        <v>2</v>
      </c>
      <c r="J139" s="58">
        <f t="shared" si="32"/>
        <v>44</v>
      </c>
      <c r="K139" s="58">
        <v>25.5</v>
      </c>
      <c r="L139" s="58">
        <v>6.5</v>
      </c>
      <c r="M139" s="58">
        <v>12.5</v>
      </c>
      <c r="N139" s="58">
        <v>12</v>
      </c>
      <c r="O139" s="58">
        <v>2</v>
      </c>
      <c r="P139" s="58">
        <v>2</v>
      </c>
      <c r="Q139" s="58">
        <v>60.5</v>
      </c>
      <c r="R139" s="31">
        <v>95</v>
      </c>
      <c r="S139" s="31">
        <v>100</v>
      </c>
      <c r="T139" s="31">
        <v>90</v>
      </c>
      <c r="U139" s="54">
        <f t="shared" si="33"/>
        <v>95</v>
      </c>
      <c r="V139" s="31">
        <v>107</v>
      </c>
      <c r="W139" s="31">
        <v>107</v>
      </c>
      <c r="X139" s="65">
        <v>51.5</v>
      </c>
      <c r="Y139" s="36">
        <f t="shared" si="30"/>
        <v>88.5</v>
      </c>
      <c r="Z139" s="22"/>
      <c r="AA139" s="10"/>
      <c r="AB139" s="20">
        <v>17</v>
      </c>
      <c r="AC139" s="27">
        <f t="shared" si="34"/>
        <v>62.962962962962962</v>
      </c>
      <c r="AD139" s="18">
        <f t="shared" si="31"/>
        <v>62.336574074074072</v>
      </c>
      <c r="AE139" s="41" t="s">
        <v>39</v>
      </c>
      <c r="AF139" s="19" t="str">
        <f t="shared" si="29"/>
        <v>C</v>
      </c>
      <c r="AG139" s="10" t="s">
        <v>62</v>
      </c>
      <c r="AH139" s="23">
        <v>13517051</v>
      </c>
      <c r="AI139" s="52" t="s">
        <v>209</v>
      </c>
      <c r="AJ139" s="10">
        <v>17</v>
      </c>
    </row>
    <row r="140" spans="1:36" ht="15.75" x14ac:dyDescent="0.25">
      <c r="A140" s="63">
        <v>18</v>
      </c>
      <c r="B140" s="52" t="s">
        <v>209</v>
      </c>
      <c r="C140" s="63">
        <v>13517054</v>
      </c>
      <c r="D140" s="64" t="s">
        <v>63</v>
      </c>
      <c r="E140" s="64">
        <v>35</v>
      </c>
      <c r="F140" s="64">
        <v>14</v>
      </c>
      <c r="G140" s="64">
        <v>9</v>
      </c>
      <c r="H140" s="64">
        <v>8.5</v>
      </c>
      <c r="I140" s="58">
        <v>17</v>
      </c>
      <c r="J140" s="58">
        <f t="shared" si="32"/>
        <v>83.5</v>
      </c>
      <c r="K140" s="58">
        <v>27.5</v>
      </c>
      <c r="L140" s="58">
        <v>14.5</v>
      </c>
      <c r="M140" s="58">
        <v>12.5</v>
      </c>
      <c r="N140" s="58">
        <v>13</v>
      </c>
      <c r="O140" s="58">
        <v>2</v>
      </c>
      <c r="P140" s="58">
        <v>2</v>
      </c>
      <c r="Q140" s="58">
        <v>71.5</v>
      </c>
      <c r="R140" s="31">
        <v>95</v>
      </c>
      <c r="S140" s="31">
        <v>86</v>
      </c>
      <c r="T140" s="31">
        <v>102</v>
      </c>
      <c r="U140" s="54">
        <f t="shared" si="33"/>
        <v>94.333333333333329</v>
      </c>
      <c r="V140" s="31">
        <v>110</v>
      </c>
      <c r="W140" s="31">
        <v>99</v>
      </c>
      <c r="X140" s="65">
        <v>109</v>
      </c>
      <c r="Y140" s="36">
        <f t="shared" si="30"/>
        <v>106</v>
      </c>
      <c r="Z140" s="22" t="s">
        <v>39</v>
      </c>
      <c r="AA140" s="10">
        <v>71</v>
      </c>
      <c r="AB140" s="20">
        <v>27</v>
      </c>
      <c r="AC140" s="27">
        <f t="shared" si="34"/>
        <v>100</v>
      </c>
      <c r="AD140" s="18">
        <f t="shared" si="31"/>
        <v>85.833333333333329</v>
      </c>
      <c r="AE140" s="41" t="s">
        <v>39</v>
      </c>
      <c r="AF140" s="19" t="str">
        <f t="shared" si="29"/>
        <v>A</v>
      </c>
      <c r="AG140" s="10" t="s">
        <v>63</v>
      </c>
      <c r="AH140" s="23">
        <v>13517054</v>
      </c>
      <c r="AI140" s="52" t="s">
        <v>209</v>
      </c>
      <c r="AJ140" s="10">
        <v>18</v>
      </c>
    </row>
    <row r="141" spans="1:36" ht="15.75" x14ac:dyDescent="0.25">
      <c r="A141" s="63">
        <v>19</v>
      </c>
      <c r="B141" s="52" t="s">
        <v>209</v>
      </c>
      <c r="C141" s="63">
        <v>13517057</v>
      </c>
      <c r="D141" s="64" t="s">
        <v>64</v>
      </c>
      <c r="E141" s="64">
        <v>20.5</v>
      </c>
      <c r="F141" s="64">
        <v>9.5</v>
      </c>
      <c r="G141" s="64">
        <v>6</v>
      </c>
      <c r="H141" s="64">
        <v>9</v>
      </c>
      <c r="I141" s="58">
        <v>14</v>
      </c>
      <c r="J141" s="58">
        <f t="shared" si="32"/>
        <v>59</v>
      </c>
      <c r="K141" s="58">
        <v>30.5</v>
      </c>
      <c r="L141" s="58">
        <v>21.5</v>
      </c>
      <c r="M141" s="58">
        <v>3</v>
      </c>
      <c r="N141" s="58">
        <v>10</v>
      </c>
      <c r="O141" s="58">
        <v>4</v>
      </c>
      <c r="P141" s="58">
        <v>2</v>
      </c>
      <c r="Q141" s="58">
        <v>71</v>
      </c>
      <c r="R141" s="31">
        <v>92</v>
      </c>
      <c r="S141" s="31">
        <v>100</v>
      </c>
      <c r="T141" s="31">
        <v>105</v>
      </c>
      <c r="U141" s="54">
        <f t="shared" si="33"/>
        <v>99</v>
      </c>
      <c r="V141" s="31">
        <v>107</v>
      </c>
      <c r="W141" s="31">
        <v>109</v>
      </c>
      <c r="X141" s="65">
        <v>98.699999999999989</v>
      </c>
      <c r="Y141" s="36">
        <f t="shared" si="30"/>
        <v>104.89999999999999</v>
      </c>
      <c r="Z141" s="22" t="s">
        <v>39</v>
      </c>
      <c r="AA141" s="10">
        <v>71</v>
      </c>
      <c r="AB141" s="20">
        <v>27</v>
      </c>
      <c r="AC141" s="27">
        <f t="shared" si="34"/>
        <v>100</v>
      </c>
      <c r="AD141" s="18">
        <f t="shared" si="31"/>
        <v>78.552499999999995</v>
      </c>
      <c r="AE141" s="41" t="s">
        <v>39</v>
      </c>
      <c r="AF141" s="19" t="str">
        <f t="shared" si="29"/>
        <v>AB</v>
      </c>
      <c r="AG141" s="10" t="s">
        <v>64</v>
      </c>
      <c r="AH141" s="23">
        <v>13517057</v>
      </c>
      <c r="AI141" s="52" t="s">
        <v>209</v>
      </c>
      <c r="AJ141" s="10">
        <v>19</v>
      </c>
    </row>
    <row r="142" spans="1:36" ht="15.75" x14ac:dyDescent="0.25">
      <c r="A142" s="63">
        <v>20</v>
      </c>
      <c r="B142" s="52" t="s">
        <v>209</v>
      </c>
      <c r="C142" s="63">
        <v>13517060</v>
      </c>
      <c r="D142" s="64" t="s">
        <v>65</v>
      </c>
      <c r="E142" s="64">
        <v>17.5</v>
      </c>
      <c r="F142" s="64">
        <v>11</v>
      </c>
      <c r="G142" s="64">
        <v>6</v>
      </c>
      <c r="H142" s="64">
        <v>6.5</v>
      </c>
      <c r="I142" s="58">
        <v>14</v>
      </c>
      <c r="J142" s="58">
        <f t="shared" si="32"/>
        <v>55</v>
      </c>
      <c r="K142" s="58">
        <v>35</v>
      </c>
      <c r="L142" s="58">
        <v>21.5</v>
      </c>
      <c r="M142" s="58">
        <v>12.5</v>
      </c>
      <c r="N142" s="58">
        <v>18</v>
      </c>
      <c r="O142" s="58">
        <v>3</v>
      </c>
      <c r="P142" s="58">
        <v>2</v>
      </c>
      <c r="Q142" s="58">
        <v>92</v>
      </c>
      <c r="R142" s="31">
        <v>97</v>
      </c>
      <c r="S142" s="31">
        <v>100</v>
      </c>
      <c r="T142" s="31">
        <v>102</v>
      </c>
      <c r="U142" s="54">
        <f t="shared" si="33"/>
        <v>99.666666666666671</v>
      </c>
      <c r="V142" s="31">
        <v>107</v>
      </c>
      <c r="W142" s="31">
        <v>101</v>
      </c>
      <c r="X142" s="65">
        <v>92.5</v>
      </c>
      <c r="Y142" s="36">
        <f t="shared" si="30"/>
        <v>100.16666666666667</v>
      </c>
      <c r="Z142" s="22" t="s">
        <v>38</v>
      </c>
      <c r="AA142" s="10">
        <v>76</v>
      </c>
      <c r="AB142" s="20">
        <v>27</v>
      </c>
      <c r="AC142" s="27">
        <f t="shared" si="34"/>
        <v>100</v>
      </c>
      <c r="AD142" s="18">
        <f t="shared" si="31"/>
        <v>82.904166666666654</v>
      </c>
      <c r="AE142" s="41" t="s">
        <v>39</v>
      </c>
      <c r="AF142" s="19" t="str">
        <f t="shared" si="29"/>
        <v>A</v>
      </c>
      <c r="AG142" s="10" t="s">
        <v>65</v>
      </c>
      <c r="AH142" s="23">
        <v>13517060</v>
      </c>
      <c r="AI142" s="52" t="s">
        <v>209</v>
      </c>
      <c r="AJ142" s="10">
        <v>20</v>
      </c>
    </row>
    <row r="143" spans="1:36" ht="15.75" x14ac:dyDescent="0.25">
      <c r="A143" s="63">
        <v>21</v>
      </c>
      <c r="B143" s="52" t="s">
        <v>209</v>
      </c>
      <c r="C143" s="63">
        <v>13517063</v>
      </c>
      <c r="D143" s="64" t="s">
        <v>66</v>
      </c>
      <c r="E143" s="64">
        <v>27</v>
      </c>
      <c r="F143" s="64">
        <v>14</v>
      </c>
      <c r="G143" s="64">
        <v>9</v>
      </c>
      <c r="H143" s="64">
        <v>6</v>
      </c>
      <c r="I143" s="58">
        <v>7</v>
      </c>
      <c r="J143" s="58">
        <f t="shared" si="32"/>
        <v>63</v>
      </c>
      <c r="K143" s="58">
        <v>35</v>
      </c>
      <c r="L143" s="58">
        <v>19.5</v>
      </c>
      <c r="M143" s="58">
        <v>12.5</v>
      </c>
      <c r="N143" s="58">
        <v>14.5</v>
      </c>
      <c r="O143" s="58">
        <v>4</v>
      </c>
      <c r="P143" s="58">
        <v>2</v>
      </c>
      <c r="Q143" s="58">
        <v>87.5</v>
      </c>
      <c r="R143" s="31">
        <v>97</v>
      </c>
      <c r="S143" s="31">
        <v>102</v>
      </c>
      <c r="T143" s="31">
        <v>105</v>
      </c>
      <c r="U143" s="54">
        <f t="shared" si="33"/>
        <v>101.33333333333333</v>
      </c>
      <c r="V143" s="31">
        <v>115</v>
      </c>
      <c r="W143" s="31">
        <v>108</v>
      </c>
      <c r="X143" s="65">
        <v>114</v>
      </c>
      <c r="Y143" s="36">
        <f t="shared" si="30"/>
        <v>112.33333333333333</v>
      </c>
      <c r="Z143" s="22" t="s">
        <v>38</v>
      </c>
      <c r="AA143" s="10">
        <v>76</v>
      </c>
      <c r="AB143" s="20">
        <v>27</v>
      </c>
      <c r="AC143" s="27">
        <f t="shared" si="34"/>
        <v>100</v>
      </c>
      <c r="AD143" s="18">
        <f t="shared" si="31"/>
        <v>86.858333333333334</v>
      </c>
      <c r="AE143" s="41" t="s">
        <v>38</v>
      </c>
      <c r="AF143" s="19" t="str">
        <f t="shared" si="29"/>
        <v>A</v>
      </c>
      <c r="AG143" s="10" t="s">
        <v>66</v>
      </c>
      <c r="AH143" s="23">
        <v>13517063</v>
      </c>
      <c r="AI143" s="52" t="s">
        <v>209</v>
      </c>
      <c r="AJ143" s="10">
        <v>21</v>
      </c>
    </row>
    <row r="144" spans="1:36" ht="15.75" x14ac:dyDescent="0.25">
      <c r="A144" s="63">
        <v>22</v>
      </c>
      <c r="B144" s="52" t="s">
        <v>209</v>
      </c>
      <c r="C144" s="63">
        <v>13517066</v>
      </c>
      <c r="D144" s="64" t="s">
        <v>67</v>
      </c>
      <c r="E144" s="64">
        <v>16.5</v>
      </c>
      <c r="F144" s="64">
        <v>12</v>
      </c>
      <c r="G144" s="64">
        <v>12</v>
      </c>
      <c r="H144" s="64">
        <v>6.5</v>
      </c>
      <c r="I144" s="58">
        <v>9</v>
      </c>
      <c r="J144" s="58">
        <f t="shared" si="32"/>
        <v>56</v>
      </c>
      <c r="K144" s="58">
        <v>27</v>
      </c>
      <c r="L144" s="58">
        <v>9.5</v>
      </c>
      <c r="M144" s="58">
        <v>11.5</v>
      </c>
      <c r="N144" s="58">
        <v>21.5</v>
      </c>
      <c r="O144" s="58">
        <v>2</v>
      </c>
      <c r="P144" s="58">
        <v>2</v>
      </c>
      <c r="Q144" s="58">
        <v>73.5</v>
      </c>
      <c r="R144" s="31">
        <v>97</v>
      </c>
      <c r="S144" s="31">
        <v>100</v>
      </c>
      <c r="T144" s="31">
        <v>105</v>
      </c>
      <c r="U144" s="54">
        <f t="shared" si="33"/>
        <v>100.66666666666667</v>
      </c>
      <c r="V144" s="31">
        <v>115</v>
      </c>
      <c r="W144" s="31">
        <v>103</v>
      </c>
      <c r="X144" s="65">
        <v>123</v>
      </c>
      <c r="Y144" s="36">
        <f t="shared" si="30"/>
        <v>113.66666666666667</v>
      </c>
      <c r="Z144" s="22" t="s">
        <v>39</v>
      </c>
      <c r="AA144" s="10">
        <v>71</v>
      </c>
      <c r="AB144" s="20">
        <v>27</v>
      </c>
      <c r="AC144" s="27">
        <f t="shared" si="34"/>
        <v>100</v>
      </c>
      <c r="AD144" s="18">
        <f t="shared" si="31"/>
        <v>80.541666666666671</v>
      </c>
      <c r="AE144" s="41" t="s">
        <v>38</v>
      </c>
      <c r="AF144" s="19" t="str">
        <f t="shared" si="29"/>
        <v>A</v>
      </c>
      <c r="AG144" s="10" t="s">
        <v>67</v>
      </c>
      <c r="AH144" s="23">
        <v>13517066</v>
      </c>
      <c r="AI144" s="52" t="s">
        <v>209</v>
      </c>
      <c r="AJ144" s="10">
        <v>22</v>
      </c>
    </row>
    <row r="145" spans="1:36" ht="15.75" x14ac:dyDescent="0.25">
      <c r="A145" s="63">
        <v>23</v>
      </c>
      <c r="B145" s="52" t="s">
        <v>209</v>
      </c>
      <c r="C145" s="63">
        <v>13517069</v>
      </c>
      <c r="D145" s="64" t="s">
        <v>68</v>
      </c>
      <c r="E145" s="64">
        <v>13</v>
      </c>
      <c r="F145" s="64">
        <v>10</v>
      </c>
      <c r="G145" s="64">
        <v>9</v>
      </c>
      <c r="H145" s="64">
        <v>5</v>
      </c>
      <c r="I145" s="58">
        <v>1</v>
      </c>
      <c r="J145" s="58">
        <f t="shared" si="32"/>
        <v>38</v>
      </c>
      <c r="K145" s="58">
        <v>22.5</v>
      </c>
      <c r="L145" s="58">
        <v>2.5</v>
      </c>
      <c r="M145" s="58">
        <v>8.5</v>
      </c>
      <c r="N145" s="58">
        <v>8</v>
      </c>
      <c r="O145" s="58">
        <v>3</v>
      </c>
      <c r="P145" s="58">
        <v>2</v>
      </c>
      <c r="Q145" s="58">
        <v>46.5</v>
      </c>
      <c r="R145" s="31">
        <v>90</v>
      </c>
      <c r="S145" s="31">
        <v>88</v>
      </c>
      <c r="T145" s="31">
        <v>102</v>
      </c>
      <c r="U145" s="54">
        <f t="shared" si="33"/>
        <v>93.333333333333329</v>
      </c>
      <c r="V145" s="31">
        <v>91</v>
      </c>
      <c r="W145" s="31">
        <v>97</v>
      </c>
      <c r="X145" s="65">
        <v>115</v>
      </c>
      <c r="Y145" s="36">
        <f t="shared" si="30"/>
        <v>101</v>
      </c>
      <c r="Z145" s="22" t="s">
        <v>40</v>
      </c>
      <c r="AA145" s="10">
        <v>66</v>
      </c>
      <c r="AB145" s="20">
        <v>24</v>
      </c>
      <c r="AC145" s="27">
        <f t="shared" si="34"/>
        <v>88.888888888888886</v>
      </c>
      <c r="AD145" s="18">
        <f t="shared" ref="AD145:AD171" si="35">$J$12*J145+$Q$12*Q145+$U$12*U145+$Y$12*Y145+$AA$12*AA145+$AC$12*AC145</f>
        <v>62.930555555555557</v>
      </c>
      <c r="AE145" s="41" t="s">
        <v>197</v>
      </c>
      <c r="AF145" s="19" t="str">
        <f t="shared" si="29"/>
        <v>C</v>
      </c>
      <c r="AG145" s="10" t="s">
        <v>68</v>
      </c>
      <c r="AH145" s="23">
        <v>13517069</v>
      </c>
      <c r="AI145" s="52" t="s">
        <v>209</v>
      </c>
      <c r="AJ145" s="10">
        <v>23</v>
      </c>
    </row>
    <row r="146" spans="1:36" ht="15.75" x14ac:dyDescent="0.25">
      <c r="A146" s="63">
        <v>24</v>
      </c>
      <c r="B146" s="52" t="s">
        <v>209</v>
      </c>
      <c r="C146" s="63">
        <v>13517072</v>
      </c>
      <c r="D146" s="64" t="s">
        <v>69</v>
      </c>
      <c r="E146" s="64">
        <v>20.5</v>
      </c>
      <c r="F146" s="64">
        <v>13</v>
      </c>
      <c r="G146" s="64">
        <v>14</v>
      </c>
      <c r="H146" s="64">
        <v>15</v>
      </c>
      <c r="I146" s="58">
        <v>20</v>
      </c>
      <c r="J146" s="58">
        <f t="shared" si="32"/>
        <v>82.5</v>
      </c>
      <c r="K146" s="58">
        <v>34</v>
      </c>
      <c r="L146" s="58">
        <v>19.5</v>
      </c>
      <c r="M146" s="58">
        <v>12.5</v>
      </c>
      <c r="N146" s="58">
        <v>20</v>
      </c>
      <c r="O146" s="58">
        <v>2</v>
      </c>
      <c r="P146" s="58">
        <v>2</v>
      </c>
      <c r="Q146" s="58">
        <v>90</v>
      </c>
      <c r="R146" s="31">
        <v>100</v>
      </c>
      <c r="S146" s="31">
        <v>100</v>
      </c>
      <c r="T146" s="31">
        <v>85</v>
      </c>
      <c r="U146" s="54">
        <f t="shared" si="33"/>
        <v>95</v>
      </c>
      <c r="V146" s="31">
        <v>101</v>
      </c>
      <c r="W146" s="31">
        <v>110</v>
      </c>
      <c r="X146" s="65">
        <v>91.5</v>
      </c>
      <c r="Y146" s="36">
        <f t="shared" si="30"/>
        <v>100.83333333333333</v>
      </c>
      <c r="Z146" s="22" t="s">
        <v>41</v>
      </c>
      <c r="AA146" s="14">
        <v>81</v>
      </c>
      <c r="AB146" s="20">
        <v>27</v>
      </c>
      <c r="AC146" s="27">
        <f t="shared" si="34"/>
        <v>100</v>
      </c>
      <c r="AD146" s="18">
        <f t="shared" si="35"/>
        <v>90.487499999999997</v>
      </c>
      <c r="AE146" s="41" t="s">
        <v>41</v>
      </c>
      <c r="AF146" s="19" t="str">
        <f t="shared" si="29"/>
        <v>A</v>
      </c>
      <c r="AG146" s="10" t="s">
        <v>69</v>
      </c>
      <c r="AH146" s="23">
        <v>13517072</v>
      </c>
      <c r="AI146" s="52" t="s">
        <v>209</v>
      </c>
      <c r="AJ146" s="10">
        <v>24</v>
      </c>
    </row>
    <row r="147" spans="1:36" ht="15.75" x14ac:dyDescent="0.25">
      <c r="A147" s="63">
        <v>25</v>
      </c>
      <c r="B147" s="52" t="s">
        <v>209</v>
      </c>
      <c r="C147" s="63">
        <v>13517075</v>
      </c>
      <c r="D147" s="64" t="s">
        <v>70</v>
      </c>
      <c r="E147" s="64">
        <v>30.5</v>
      </c>
      <c r="F147" s="64">
        <v>13</v>
      </c>
      <c r="G147" s="64">
        <v>9</v>
      </c>
      <c r="H147" s="64">
        <v>12.5</v>
      </c>
      <c r="I147" s="58">
        <v>14.5</v>
      </c>
      <c r="J147" s="58">
        <f t="shared" si="32"/>
        <v>79.5</v>
      </c>
      <c r="K147" s="58">
        <v>31</v>
      </c>
      <c r="L147" s="58">
        <v>7.5</v>
      </c>
      <c r="M147" s="58">
        <v>10.5</v>
      </c>
      <c r="N147" s="58">
        <v>14</v>
      </c>
      <c r="O147" s="58">
        <v>3</v>
      </c>
      <c r="P147" s="58">
        <v>2</v>
      </c>
      <c r="Q147" s="58">
        <v>68</v>
      </c>
      <c r="R147" s="31">
        <v>102</v>
      </c>
      <c r="S147" s="31">
        <v>98</v>
      </c>
      <c r="T147" s="31">
        <v>105</v>
      </c>
      <c r="U147" s="54">
        <f t="shared" si="33"/>
        <v>101.66666666666667</v>
      </c>
      <c r="V147" s="31">
        <v>106</v>
      </c>
      <c r="W147" s="31">
        <v>106</v>
      </c>
      <c r="X147" s="65">
        <v>111.5</v>
      </c>
      <c r="Y147" s="36">
        <f t="shared" si="30"/>
        <v>107.83333333333333</v>
      </c>
      <c r="Z147" s="22" t="s">
        <v>38</v>
      </c>
      <c r="AA147" s="10">
        <v>76</v>
      </c>
      <c r="AB147" s="20">
        <v>27</v>
      </c>
      <c r="AC147" s="27">
        <f t="shared" si="34"/>
        <v>100</v>
      </c>
      <c r="AD147" s="18">
        <f t="shared" si="35"/>
        <v>84.979166666666671</v>
      </c>
      <c r="AE147" s="41" t="s">
        <v>38</v>
      </c>
      <c r="AF147" s="19" t="str">
        <f t="shared" ref="AF147:AF171" si="36">VLOOKUP(AD147,$AE$2:$AF$8,2)</f>
        <v>A</v>
      </c>
      <c r="AG147" s="10" t="s">
        <v>70</v>
      </c>
      <c r="AH147" s="23">
        <v>13517075</v>
      </c>
      <c r="AI147" s="52" t="s">
        <v>209</v>
      </c>
      <c r="AJ147" s="10">
        <v>25</v>
      </c>
    </row>
    <row r="148" spans="1:36" ht="15.75" x14ac:dyDescent="0.25">
      <c r="A148" s="63">
        <v>26</v>
      </c>
      <c r="B148" s="52" t="s">
        <v>209</v>
      </c>
      <c r="C148" s="63">
        <v>13517078</v>
      </c>
      <c r="D148" s="64" t="s">
        <v>71</v>
      </c>
      <c r="E148" s="64">
        <v>26</v>
      </c>
      <c r="F148" s="64">
        <v>14</v>
      </c>
      <c r="G148" s="64">
        <v>16</v>
      </c>
      <c r="H148" s="64">
        <v>9.5</v>
      </c>
      <c r="I148" s="58">
        <v>19</v>
      </c>
      <c r="J148" s="58">
        <f t="shared" si="32"/>
        <v>84.5</v>
      </c>
      <c r="K148" s="58">
        <v>35</v>
      </c>
      <c r="L148" s="58">
        <v>22.5</v>
      </c>
      <c r="M148" s="58">
        <v>9.5</v>
      </c>
      <c r="N148" s="58">
        <v>20</v>
      </c>
      <c r="O148" s="58">
        <v>5</v>
      </c>
      <c r="P148" s="58">
        <v>2</v>
      </c>
      <c r="Q148" s="58">
        <v>94</v>
      </c>
      <c r="R148" s="31">
        <v>100</v>
      </c>
      <c r="S148" s="31">
        <v>98</v>
      </c>
      <c r="T148" s="31">
        <v>105</v>
      </c>
      <c r="U148" s="54">
        <f t="shared" si="33"/>
        <v>101</v>
      </c>
      <c r="V148" s="31">
        <v>102</v>
      </c>
      <c r="W148" s="31">
        <v>101</v>
      </c>
      <c r="X148" s="65">
        <v>115</v>
      </c>
      <c r="Y148" s="36">
        <f t="shared" si="30"/>
        <v>106</v>
      </c>
      <c r="Z148" s="22" t="s">
        <v>38</v>
      </c>
      <c r="AA148" s="10">
        <v>76</v>
      </c>
      <c r="AB148" s="20">
        <v>23</v>
      </c>
      <c r="AC148" s="27">
        <f t="shared" si="34"/>
        <v>85.18518518518519</v>
      </c>
      <c r="AD148" s="18">
        <f t="shared" si="35"/>
        <v>93.42962962962963</v>
      </c>
      <c r="AE148" s="41" t="s">
        <v>38</v>
      </c>
      <c r="AF148" s="19" t="str">
        <f t="shared" si="36"/>
        <v>A</v>
      </c>
      <c r="AG148" s="10" t="s">
        <v>71</v>
      </c>
      <c r="AH148" s="23">
        <v>13517078</v>
      </c>
      <c r="AI148" s="52" t="s">
        <v>209</v>
      </c>
      <c r="AJ148" s="10">
        <v>26</v>
      </c>
    </row>
    <row r="149" spans="1:36" ht="15.75" x14ac:dyDescent="0.25">
      <c r="A149" s="63">
        <v>27</v>
      </c>
      <c r="B149" s="52" t="s">
        <v>209</v>
      </c>
      <c r="C149" s="63">
        <v>13517081</v>
      </c>
      <c r="D149" s="64" t="s">
        <v>72</v>
      </c>
      <c r="E149" s="64">
        <v>23</v>
      </c>
      <c r="F149" s="64">
        <v>15</v>
      </c>
      <c r="G149" s="64">
        <v>4</v>
      </c>
      <c r="H149" s="64">
        <v>12</v>
      </c>
      <c r="I149" s="58">
        <v>19.5</v>
      </c>
      <c r="J149" s="58">
        <f t="shared" si="32"/>
        <v>73.5</v>
      </c>
      <c r="K149" s="58">
        <v>16</v>
      </c>
      <c r="L149" s="58">
        <v>20.5</v>
      </c>
      <c r="M149" s="58">
        <v>10.5</v>
      </c>
      <c r="N149" s="58">
        <v>18</v>
      </c>
      <c r="O149" s="58">
        <v>3</v>
      </c>
      <c r="P149" s="58">
        <v>2</v>
      </c>
      <c r="Q149" s="58">
        <v>70</v>
      </c>
      <c r="R149" s="31">
        <v>97</v>
      </c>
      <c r="S149" s="31">
        <v>69.75</v>
      </c>
      <c r="T149" s="31">
        <v>105</v>
      </c>
      <c r="U149" s="54">
        <f t="shared" si="33"/>
        <v>90.583333333333329</v>
      </c>
      <c r="V149" s="31">
        <v>104</v>
      </c>
      <c r="W149" s="31">
        <v>98</v>
      </c>
      <c r="X149" s="65">
        <v>113</v>
      </c>
      <c r="Y149" s="36">
        <f t="shared" si="30"/>
        <v>105</v>
      </c>
      <c r="Z149" s="22" t="s">
        <v>41</v>
      </c>
      <c r="AA149" s="10">
        <v>81</v>
      </c>
      <c r="AB149" s="20">
        <v>26</v>
      </c>
      <c r="AC149" s="27">
        <f t="shared" si="34"/>
        <v>96.296296296296291</v>
      </c>
      <c r="AD149" s="18">
        <f t="shared" si="35"/>
        <v>82.190740740740736</v>
      </c>
      <c r="AE149" s="41" t="s">
        <v>41</v>
      </c>
      <c r="AF149" s="19" t="str">
        <f t="shared" si="36"/>
        <v>A</v>
      </c>
      <c r="AG149" s="10" t="s">
        <v>72</v>
      </c>
      <c r="AH149" s="23">
        <v>13517081</v>
      </c>
      <c r="AI149" s="52" t="s">
        <v>209</v>
      </c>
      <c r="AJ149" s="10">
        <v>27</v>
      </c>
    </row>
    <row r="150" spans="1:36" ht="15.75" x14ac:dyDescent="0.25">
      <c r="A150" s="63">
        <v>28</v>
      </c>
      <c r="B150" s="52" t="s">
        <v>209</v>
      </c>
      <c r="C150" s="63">
        <v>13517084</v>
      </c>
      <c r="D150" s="64" t="s">
        <v>73</v>
      </c>
      <c r="E150" s="64">
        <v>13.5</v>
      </c>
      <c r="F150" s="64">
        <v>10</v>
      </c>
      <c r="G150" s="64">
        <v>15</v>
      </c>
      <c r="H150" s="64">
        <v>7.5</v>
      </c>
      <c r="I150" s="58">
        <v>18</v>
      </c>
      <c r="J150" s="58">
        <f t="shared" si="32"/>
        <v>64</v>
      </c>
      <c r="K150" s="58">
        <v>11.5</v>
      </c>
      <c r="L150" s="58">
        <v>5.5</v>
      </c>
      <c r="M150" s="58">
        <v>10.5</v>
      </c>
      <c r="N150" s="58">
        <v>9.5</v>
      </c>
      <c r="O150" s="58">
        <v>4</v>
      </c>
      <c r="P150" s="58">
        <v>2</v>
      </c>
      <c r="Q150" s="58">
        <v>43</v>
      </c>
      <c r="R150" s="31">
        <v>90</v>
      </c>
      <c r="S150" s="31">
        <v>86</v>
      </c>
      <c r="T150" s="31">
        <v>103</v>
      </c>
      <c r="U150" s="54">
        <f t="shared" si="33"/>
        <v>93</v>
      </c>
      <c r="V150" s="31">
        <v>109</v>
      </c>
      <c r="W150" s="31">
        <v>94</v>
      </c>
      <c r="X150" s="65">
        <v>74.05</v>
      </c>
      <c r="Y150" s="36">
        <f t="shared" si="30"/>
        <v>92.350000000000009</v>
      </c>
      <c r="Z150" s="22" t="s">
        <v>40</v>
      </c>
      <c r="AA150" s="10">
        <v>66</v>
      </c>
      <c r="AB150" s="20">
        <v>27</v>
      </c>
      <c r="AC150" s="27">
        <f t="shared" si="34"/>
        <v>100</v>
      </c>
      <c r="AD150" s="18">
        <f t="shared" si="35"/>
        <v>67.978750000000005</v>
      </c>
      <c r="AE150" s="41" t="s">
        <v>40</v>
      </c>
      <c r="AF150" s="19" t="str">
        <f t="shared" si="36"/>
        <v>BC</v>
      </c>
      <c r="AG150" s="10" t="s">
        <v>73</v>
      </c>
      <c r="AH150" s="23">
        <v>13517084</v>
      </c>
      <c r="AI150" s="52" t="s">
        <v>209</v>
      </c>
      <c r="AJ150" s="10">
        <v>28</v>
      </c>
    </row>
    <row r="151" spans="1:36" ht="15.75" x14ac:dyDescent="0.25">
      <c r="A151" s="63">
        <v>29</v>
      </c>
      <c r="B151" s="52" t="s">
        <v>209</v>
      </c>
      <c r="C151" s="63">
        <v>13517087</v>
      </c>
      <c r="D151" s="64" t="s">
        <v>74</v>
      </c>
      <c r="E151" s="64">
        <v>16.5</v>
      </c>
      <c r="F151" s="64">
        <v>15</v>
      </c>
      <c r="G151" s="64">
        <v>9</v>
      </c>
      <c r="H151" s="64">
        <v>10</v>
      </c>
      <c r="I151" s="58">
        <v>17</v>
      </c>
      <c r="J151" s="58">
        <f t="shared" si="32"/>
        <v>67.5</v>
      </c>
      <c r="K151" s="58">
        <v>33.5</v>
      </c>
      <c r="L151" s="58">
        <v>17</v>
      </c>
      <c r="M151" s="58">
        <v>12.5</v>
      </c>
      <c r="N151" s="58">
        <v>15</v>
      </c>
      <c r="O151" s="58">
        <v>6</v>
      </c>
      <c r="P151" s="58">
        <v>2</v>
      </c>
      <c r="Q151" s="58">
        <v>86</v>
      </c>
      <c r="R151" s="31">
        <v>95</v>
      </c>
      <c r="S151" s="31">
        <v>98</v>
      </c>
      <c r="T151" s="31">
        <v>89</v>
      </c>
      <c r="U151" s="54">
        <f t="shared" si="33"/>
        <v>94</v>
      </c>
      <c r="V151" s="31">
        <v>102</v>
      </c>
      <c r="W151" s="31">
        <v>103</v>
      </c>
      <c r="X151" s="65">
        <v>97.5</v>
      </c>
      <c r="Y151" s="36">
        <f t="shared" si="30"/>
        <v>100.83333333333333</v>
      </c>
      <c r="Z151" s="22" t="s">
        <v>39</v>
      </c>
      <c r="AA151" s="10">
        <v>71</v>
      </c>
      <c r="AB151" s="20">
        <v>27</v>
      </c>
      <c r="AC151" s="27">
        <f t="shared" si="34"/>
        <v>100</v>
      </c>
      <c r="AD151" s="18">
        <f t="shared" si="35"/>
        <v>84.187499999999986</v>
      </c>
      <c r="AE151" s="41" t="s">
        <v>41</v>
      </c>
      <c r="AF151" s="19" t="str">
        <f t="shared" si="36"/>
        <v>A</v>
      </c>
      <c r="AG151" s="10" t="s">
        <v>74</v>
      </c>
      <c r="AH151" s="23">
        <v>13517087</v>
      </c>
      <c r="AI151" s="52" t="s">
        <v>209</v>
      </c>
      <c r="AJ151" s="10">
        <v>29</v>
      </c>
    </row>
    <row r="152" spans="1:36" ht="15.75" x14ac:dyDescent="0.25">
      <c r="A152" s="63">
        <v>30</v>
      </c>
      <c r="B152" s="52" t="s">
        <v>209</v>
      </c>
      <c r="C152" s="63">
        <v>13517090</v>
      </c>
      <c r="D152" s="64" t="s">
        <v>75</v>
      </c>
      <c r="E152" s="64">
        <v>22</v>
      </c>
      <c r="F152" s="64">
        <v>14</v>
      </c>
      <c r="G152" s="64">
        <v>9</v>
      </c>
      <c r="H152" s="64">
        <v>12.5</v>
      </c>
      <c r="I152" s="58">
        <v>7.5</v>
      </c>
      <c r="J152" s="58">
        <f t="shared" si="32"/>
        <v>65</v>
      </c>
      <c r="K152" s="58">
        <v>14.5</v>
      </c>
      <c r="L152" s="58">
        <v>21.5</v>
      </c>
      <c r="M152" s="58">
        <v>11.5</v>
      </c>
      <c r="N152" s="58">
        <v>7</v>
      </c>
      <c r="O152" s="58">
        <v>2</v>
      </c>
      <c r="P152" s="58">
        <v>2</v>
      </c>
      <c r="Q152" s="58">
        <v>58.5</v>
      </c>
      <c r="R152" s="31">
        <v>86</v>
      </c>
      <c r="S152" s="31">
        <v>98</v>
      </c>
      <c r="T152" s="31">
        <v>105</v>
      </c>
      <c r="U152" s="54">
        <f t="shared" si="33"/>
        <v>96.333333333333329</v>
      </c>
      <c r="V152" s="31">
        <v>115</v>
      </c>
      <c r="W152" s="31">
        <v>106</v>
      </c>
      <c r="X152" s="65">
        <v>97.25</v>
      </c>
      <c r="Y152" s="36">
        <f t="shared" si="30"/>
        <v>106.08333333333333</v>
      </c>
      <c r="Z152" s="22" t="s">
        <v>38</v>
      </c>
      <c r="AA152" s="10">
        <v>76</v>
      </c>
      <c r="AB152" s="20">
        <v>26</v>
      </c>
      <c r="AC152" s="27">
        <f t="shared" si="34"/>
        <v>96.296296296296291</v>
      </c>
      <c r="AD152" s="18">
        <f t="shared" si="35"/>
        <v>76.759490740740731</v>
      </c>
      <c r="AE152" s="41" t="s">
        <v>39</v>
      </c>
      <c r="AF152" s="19" t="str">
        <f t="shared" si="36"/>
        <v>AB</v>
      </c>
      <c r="AG152" s="10" t="s">
        <v>75</v>
      </c>
      <c r="AH152" s="23">
        <v>13517090</v>
      </c>
      <c r="AI152" s="52" t="s">
        <v>209</v>
      </c>
      <c r="AJ152" s="10">
        <v>30</v>
      </c>
    </row>
    <row r="153" spans="1:36" ht="15.75" x14ac:dyDescent="0.25">
      <c r="A153" s="63">
        <v>31</v>
      </c>
      <c r="B153" s="52" t="s">
        <v>209</v>
      </c>
      <c r="C153" s="63">
        <v>13517093</v>
      </c>
      <c r="D153" s="64" t="s">
        <v>76</v>
      </c>
      <c r="E153" s="64">
        <v>29</v>
      </c>
      <c r="F153" s="64">
        <v>14</v>
      </c>
      <c r="G153" s="64">
        <v>5</v>
      </c>
      <c r="H153" s="64">
        <v>4.5</v>
      </c>
      <c r="I153" s="58">
        <v>16.5</v>
      </c>
      <c r="J153" s="58">
        <f t="shared" si="32"/>
        <v>69</v>
      </c>
      <c r="K153" s="58">
        <v>34</v>
      </c>
      <c r="L153" s="58">
        <v>20.5</v>
      </c>
      <c r="M153" s="58">
        <v>11</v>
      </c>
      <c r="N153" s="58">
        <v>20</v>
      </c>
      <c r="O153" s="58">
        <v>2</v>
      </c>
      <c r="P153" s="58">
        <v>2</v>
      </c>
      <c r="Q153" s="58">
        <v>89.5</v>
      </c>
      <c r="R153" s="31">
        <v>97.5</v>
      </c>
      <c r="S153" s="31">
        <v>97</v>
      </c>
      <c r="T153" s="31">
        <v>105</v>
      </c>
      <c r="U153" s="54">
        <f t="shared" si="33"/>
        <v>99.833333333333329</v>
      </c>
      <c r="V153" s="31">
        <v>105</v>
      </c>
      <c r="W153" s="31">
        <v>85</v>
      </c>
      <c r="X153" s="65">
        <v>89</v>
      </c>
      <c r="Y153" s="36">
        <f t="shared" si="30"/>
        <v>93</v>
      </c>
      <c r="Z153" s="22" t="s">
        <v>39</v>
      </c>
      <c r="AA153" s="10">
        <v>71</v>
      </c>
      <c r="AB153" s="20">
        <v>23</v>
      </c>
      <c r="AC153" s="27">
        <f t="shared" si="34"/>
        <v>85.18518518518519</v>
      </c>
      <c r="AD153" s="18">
        <f t="shared" si="35"/>
        <v>84.137962962962959</v>
      </c>
      <c r="AE153" s="41" t="s">
        <v>41</v>
      </c>
      <c r="AF153" s="19" t="str">
        <f t="shared" si="36"/>
        <v>A</v>
      </c>
      <c r="AG153" s="10" t="s">
        <v>76</v>
      </c>
      <c r="AH153" s="23">
        <v>13517093</v>
      </c>
      <c r="AI153" s="52" t="s">
        <v>209</v>
      </c>
      <c r="AJ153" s="10">
        <v>31</v>
      </c>
    </row>
    <row r="154" spans="1:36" ht="15.75" x14ac:dyDescent="0.25">
      <c r="A154" s="63">
        <v>32</v>
      </c>
      <c r="B154" s="52" t="s">
        <v>209</v>
      </c>
      <c r="C154" s="63">
        <v>13517096</v>
      </c>
      <c r="D154" s="64" t="s">
        <v>77</v>
      </c>
      <c r="E154" s="64">
        <v>17.5</v>
      </c>
      <c r="F154" s="64">
        <v>13</v>
      </c>
      <c r="G154" s="64">
        <v>9</v>
      </c>
      <c r="H154" s="64">
        <v>12.5</v>
      </c>
      <c r="I154" s="58">
        <v>19</v>
      </c>
      <c r="J154" s="58">
        <f t="shared" si="32"/>
        <v>71</v>
      </c>
      <c r="K154" s="58">
        <v>21</v>
      </c>
      <c r="L154" s="58">
        <v>20</v>
      </c>
      <c r="M154" s="58">
        <v>7.5</v>
      </c>
      <c r="N154" s="58">
        <v>18</v>
      </c>
      <c r="O154" s="58">
        <v>6</v>
      </c>
      <c r="P154" s="58">
        <v>2</v>
      </c>
      <c r="Q154" s="58">
        <v>74.5</v>
      </c>
      <c r="R154" s="31">
        <v>95</v>
      </c>
      <c r="S154" s="31">
        <v>100</v>
      </c>
      <c r="T154" s="31">
        <v>100</v>
      </c>
      <c r="U154" s="54">
        <f t="shared" si="33"/>
        <v>98.333333333333329</v>
      </c>
      <c r="V154" s="31">
        <v>106</v>
      </c>
      <c r="W154" s="31">
        <v>95</v>
      </c>
      <c r="X154" s="65">
        <v>80.5</v>
      </c>
      <c r="Y154" s="36">
        <f t="shared" si="30"/>
        <v>93.833333333333329</v>
      </c>
      <c r="Z154" s="22" t="s">
        <v>39</v>
      </c>
      <c r="AA154" s="10">
        <v>71</v>
      </c>
      <c r="AB154" s="20">
        <v>22</v>
      </c>
      <c r="AC154" s="27">
        <f t="shared" si="34"/>
        <v>81.481481481481481</v>
      </c>
      <c r="AD154" s="18">
        <f t="shared" si="35"/>
        <v>80.182870370370367</v>
      </c>
      <c r="AE154" s="41" t="s">
        <v>39</v>
      </c>
      <c r="AF154" s="19" t="str">
        <f t="shared" si="36"/>
        <v>A</v>
      </c>
      <c r="AG154" s="10" t="s">
        <v>77</v>
      </c>
      <c r="AH154" s="23">
        <v>13517096</v>
      </c>
      <c r="AI154" s="52" t="s">
        <v>209</v>
      </c>
      <c r="AJ154" s="10">
        <v>32</v>
      </c>
    </row>
    <row r="155" spans="1:36" ht="15.75" x14ac:dyDescent="0.25">
      <c r="A155" s="63">
        <v>33</v>
      </c>
      <c r="B155" s="52" t="s">
        <v>209</v>
      </c>
      <c r="C155" s="63">
        <v>13517099</v>
      </c>
      <c r="D155" s="64" t="s">
        <v>78</v>
      </c>
      <c r="E155" s="64">
        <v>18</v>
      </c>
      <c r="F155" s="64">
        <v>15</v>
      </c>
      <c r="G155" s="64">
        <v>9</v>
      </c>
      <c r="H155" s="64">
        <v>15</v>
      </c>
      <c r="I155" s="58">
        <v>17</v>
      </c>
      <c r="J155" s="58">
        <f t="shared" si="32"/>
        <v>74</v>
      </c>
      <c r="K155" s="58">
        <v>34</v>
      </c>
      <c r="L155" s="58">
        <v>4.5</v>
      </c>
      <c r="M155" s="58">
        <v>11.5</v>
      </c>
      <c r="N155" s="58">
        <v>23</v>
      </c>
      <c r="O155" s="58">
        <v>2</v>
      </c>
      <c r="P155" s="58">
        <v>2</v>
      </c>
      <c r="Q155" s="58">
        <v>77</v>
      </c>
      <c r="R155" s="31">
        <v>98.5</v>
      </c>
      <c r="S155" s="31">
        <v>100</v>
      </c>
      <c r="T155" s="31">
        <v>105</v>
      </c>
      <c r="U155" s="54">
        <f t="shared" si="33"/>
        <v>101.16666666666667</v>
      </c>
      <c r="V155" s="31">
        <v>109</v>
      </c>
      <c r="W155" s="31">
        <v>108</v>
      </c>
      <c r="X155" s="65">
        <v>114</v>
      </c>
      <c r="Y155" s="36">
        <f t="shared" si="30"/>
        <v>110.33333333333333</v>
      </c>
      <c r="Z155" s="22" t="s">
        <v>39</v>
      </c>
      <c r="AA155" s="10">
        <v>71</v>
      </c>
      <c r="AB155" s="20">
        <v>24</v>
      </c>
      <c r="AC155" s="27">
        <f t="shared" si="34"/>
        <v>88.888888888888886</v>
      </c>
      <c r="AD155" s="18">
        <f t="shared" si="35"/>
        <v>86.013888888888886</v>
      </c>
      <c r="AE155" s="41" t="s">
        <v>38</v>
      </c>
      <c r="AF155" s="19" t="str">
        <f t="shared" si="36"/>
        <v>A</v>
      </c>
      <c r="AG155" s="10" t="s">
        <v>78</v>
      </c>
      <c r="AH155" s="23">
        <v>13517099</v>
      </c>
      <c r="AI155" s="52" t="s">
        <v>209</v>
      </c>
      <c r="AJ155" s="10">
        <v>33</v>
      </c>
    </row>
    <row r="156" spans="1:36" ht="15.75" x14ac:dyDescent="0.25">
      <c r="A156" s="63">
        <v>34</v>
      </c>
      <c r="B156" s="52" t="s">
        <v>209</v>
      </c>
      <c r="C156" s="63">
        <v>13517102</v>
      </c>
      <c r="D156" s="64" t="s">
        <v>79</v>
      </c>
      <c r="E156" s="64">
        <v>22</v>
      </c>
      <c r="F156" s="64">
        <v>14</v>
      </c>
      <c r="G156" s="64">
        <v>10</v>
      </c>
      <c r="H156" s="64">
        <v>7</v>
      </c>
      <c r="I156" s="58">
        <v>20</v>
      </c>
      <c r="J156" s="58">
        <f t="shared" si="32"/>
        <v>73</v>
      </c>
      <c r="K156" s="58">
        <v>28.5</v>
      </c>
      <c r="L156" s="58">
        <v>9.5</v>
      </c>
      <c r="M156" s="58">
        <v>11.5</v>
      </c>
      <c r="N156" s="58">
        <v>18</v>
      </c>
      <c r="O156" s="58">
        <v>4</v>
      </c>
      <c r="P156" s="58">
        <v>2</v>
      </c>
      <c r="Q156" s="58">
        <v>73.5</v>
      </c>
      <c r="R156" s="31">
        <v>1</v>
      </c>
      <c r="S156" s="31">
        <v>100</v>
      </c>
      <c r="T156" s="31">
        <v>105</v>
      </c>
      <c r="U156" s="54">
        <f t="shared" si="33"/>
        <v>68.666666666666671</v>
      </c>
      <c r="V156" s="31">
        <v>107</v>
      </c>
      <c r="W156" s="31">
        <v>109</v>
      </c>
      <c r="X156" s="65">
        <v>100.5</v>
      </c>
      <c r="Y156" s="36">
        <f t="shared" si="30"/>
        <v>105.5</v>
      </c>
      <c r="Z156" s="22" t="s">
        <v>40</v>
      </c>
      <c r="AA156" s="10">
        <v>66</v>
      </c>
      <c r="AB156" s="20">
        <v>27</v>
      </c>
      <c r="AC156" s="27">
        <f t="shared" si="34"/>
        <v>100</v>
      </c>
      <c r="AD156" s="18">
        <f t="shared" si="35"/>
        <v>80.354166666666671</v>
      </c>
      <c r="AE156" s="41" t="s">
        <v>38</v>
      </c>
      <c r="AF156" s="19" t="str">
        <f t="shared" si="36"/>
        <v>A</v>
      </c>
      <c r="AG156" s="10" t="s">
        <v>79</v>
      </c>
      <c r="AH156" s="23">
        <v>13517102</v>
      </c>
      <c r="AI156" s="52" t="s">
        <v>209</v>
      </c>
      <c r="AJ156" s="10">
        <v>34</v>
      </c>
    </row>
    <row r="157" spans="1:36" ht="15.75" x14ac:dyDescent="0.25">
      <c r="A157" s="63">
        <v>35</v>
      </c>
      <c r="B157" s="52" t="s">
        <v>209</v>
      </c>
      <c r="C157" s="63">
        <v>13517105</v>
      </c>
      <c r="D157" s="64" t="s">
        <v>80</v>
      </c>
      <c r="E157" s="64">
        <v>24</v>
      </c>
      <c r="F157" s="64">
        <v>13</v>
      </c>
      <c r="G157" s="64">
        <v>9</v>
      </c>
      <c r="H157" s="64">
        <v>10.5</v>
      </c>
      <c r="I157" s="58">
        <v>12</v>
      </c>
      <c r="J157" s="58">
        <f t="shared" si="32"/>
        <v>68.5</v>
      </c>
      <c r="K157" s="58">
        <v>32</v>
      </c>
      <c r="L157" s="58">
        <v>8.5</v>
      </c>
      <c r="M157" s="58">
        <v>0</v>
      </c>
      <c r="N157" s="58">
        <v>16</v>
      </c>
      <c r="O157" s="58">
        <v>3</v>
      </c>
      <c r="P157" s="58">
        <v>2</v>
      </c>
      <c r="Q157" s="58">
        <v>61.5</v>
      </c>
      <c r="R157" s="31">
        <v>95</v>
      </c>
      <c r="S157" s="31">
        <v>97</v>
      </c>
      <c r="T157" s="31">
        <v>103</v>
      </c>
      <c r="U157" s="54">
        <f t="shared" si="33"/>
        <v>98.333333333333329</v>
      </c>
      <c r="V157" s="31">
        <v>92</v>
      </c>
      <c r="W157" s="31">
        <v>98</v>
      </c>
      <c r="X157" s="65">
        <v>102</v>
      </c>
      <c r="Y157" s="36">
        <f t="shared" si="30"/>
        <v>97.333333333333329</v>
      </c>
      <c r="Z157" s="22" t="s">
        <v>40</v>
      </c>
      <c r="AA157" s="10">
        <v>66</v>
      </c>
      <c r="AB157" s="20">
        <v>20</v>
      </c>
      <c r="AC157" s="27">
        <f t="shared" si="34"/>
        <v>74.074074074074076</v>
      </c>
      <c r="AD157" s="18">
        <f t="shared" si="35"/>
        <v>75.885185185185179</v>
      </c>
      <c r="AE157" s="41" t="s">
        <v>38</v>
      </c>
      <c r="AF157" s="19" t="str">
        <f t="shared" si="36"/>
        <v>B</v>
      </c>
      <c r="AG157" s="10" t="s">
        <v>80</v>
      </c>
      <c r="AH157" s="23">
        <v>13517105</v>
      </c>
      <c r="AI157" s="52" t="s">
        <v>209</v>
      </c>
      <c r="AJ157" s="10">
        <v>35</v>
      </c>
    </row>
    <row r="158" spans="1:36" ht="15.75" x14ac:dyDescent="0.25">
      <c r="A158" s="63">
        <v>36</v>
      </c>
      <c r="B158" s="52" t="s">
        <v>209</v>
      </c>
      <c r="C158" s="63">
        <v>13517108</v>
      </c>
      <c r="D158" s="64" t="s">
        <v>81</v>
      </c>
      <c r="E158" s="64">
        <v>18.5</v>
      </c>
      <c r="F158" s="64">
        <v>10</v>
      </c>
      <c r="G158" s="64">
        <v>5</v>
      </c>
      <c r="H158" s="64">
        <v>13.5</v>
      </c>
      <c r="I158" s="58">
        <v>6.5</v>
      </c>
      <c r="J158" s="58">
        <f t="shared" si="32"/>
        <v>53.5</v>
      </c>
      <c r="K158" s="58">
        <v>33.5</v>
      </c>
      <c r="L158" s="58">
        <v>2</v>
      </c>
      <c r="M158" s="58">
        <v>11.5</v>
      </c>
      <c r="N158" s="58">
        <v>16</v>
      </c>
      <c r="O158" s="58">
        <v>2</v>
      </c>
      <c r="P158" s="58">
        <v>2</v>
      </c>
      <c r="Q158" s="58">
        <v>67</v>
      </c>
      <c r="R158" s="31">
        <v>77.5</v>
      </c>
      <c r="S158" s="31">
        <v>100</v>
      </c>
      <c r="T158" s="31">
        <v>105</v>
      </c>
      <c r="U158" s="54">
        <f t="shared" si="33"/>
        <v>94.166666666666671</v>
      </c>
      <c r="V158" s="31">
        <v>109</v>
      </c>
      <c r="W158" s="31">
        <v>98</v>
      </c>
      <c r="X158" s="65">
        <v>115</v>
      </c>
      <c r="Y158" s="36">
        <f t="shared" si="30"/>
        <v>107.33333333333333</v>
      </c>
      <c r="Z158" s="22" t="s">
        <v>40</v>
      </c>
      <c r="AA158" s="10">
        <v>66</v>
      </c>
      <c r="AB158" s="20">
        <v>27</v>
      </c>
      <c r="AC158" s="27">
        <f t="shared" si="34"/>
        <v>100</v>
      </c>
      <c r="AD158" s="18">
        <f t="shared" si="35"/>
        <v>75.516666666666666</v>
      </c>
      <c r="AE158" s="41" t="s">
        <v>39</v>
      </c>
      <c r="AF158" s="19" t="str">
        <f t="shared" si="36"/>
        <v>B</v>
      </c>
      <c r="AG158" s="10" t="s">
        <v>81</v>
      </c>
      <c r="AH158" s="23">
        <v>13517108</v>
      </c>
      <c r="AI158" s="52" t="s">
        <v>209</v>
      </c>
      <c r="AJ158" s="10">
        <v>36</v>
      </c>
    </row>
    <row r="159" spans="1:36" ht="15.75" x14ac:dyDescent="0.25">
      <c r="A159" s="63">
        <v>37</v>
      </c>
      <c r="B159" s="52" t="s">
        <v>209</v>
      </c>
      <c r="C159" s="63">
        <v>13517111</v>
      </c>
      <c r="D159" s="64" t="s">
        <v>82</v>
      </c>
      <c r="E159" s="64">
        <v>18</v>
      </c>
      <c r="F159" s="64">
        <v>10</v>
      </c>
      <c r="G159" s="64">
        <v>16</v>
      </c>
      <c r="H159" s="64">
        <v>11.5</v>
      </c>
      <c r="I159" s="58">
        <v>11.5</v>
      </c>
      <c r="J159" s="58">
        <f t="shared" si="32"/>
        <v>67</v>
      </c>
      <c r="K159" s="58">
        <v>21.5</v>
      </c>
      <c r="L159" s="58">
        <v>4.5</v>
      </c>
      <c r="M159" s="58">
        <v>11</v>
      </c>
      <c r="N159" s="58">
        <v>11</v>
      </c>
      <c r="O159" s="58">
        <v>3</v>
      </c>
      <c r="P159" s="58">
        <v>2</v>
      </c>
      <c r="Q159" s="58">
        <v>53</v>
      </c>
      <c r="R159" s="31">
        <v>0</v>
      </c>
      <c r="S159" s="31">
        <v>100</v>
      </c>
      <c r="T159" s="31">
        <v>103</v>
      </c>
      <c r="U159" s="54">
        <f t="shared" si="33"/>
        <v>67.666666666666671</v>
      </c>
      <c r="V159" s="31">
        <v>91</v>
      </c>
      <c r="W159" s="31">
        <v>108</v>
      </c>
      <c r="X159" s="65">
        <v>80.5</v>
      </c>
      <c r="Y159" s="36">
        <f t="shared" si="30"/>
        <v>93.166666666666671</v>
      </c>
      <c r="Z159" s="22"/>
      <c r="AA159" s="10"/>
      <c r="AB159" s="20">
        <v>25</v>
      </c>
      <c r="AC159" s="27">
        <f t="shared" si="34"/>
        <v>92.592592592592595</v>
      </c>
      <c r="AD159" s="18">
        <f t="shared" si="35"/>
        <v>66.043981481481481</v>
      </c>
      <c r="AE159" s="41" t="s">
        <v>39</v>
      </c>
      <c r="AF159" s="19" t="str">
        <f t="shared" si="36"/>
        <v>BC</v>
      </c>
      <c r="AG159" s="10" t="s">
        <v>82</v>
      </c>
      <c r="AH159" s="23">
        <v>13517111</v>
      </c>
      <c r="AI159" s="52" t="s">
        <v>209</v>
      </c>
      <c r="AJ159" s="10">
        <v>37</v>
      </c>
    </row>
    <row r="160" spans="1:36" ht="15.75" x14ac:dyDescent="0.25">
      <c r="A160" s="63">
        <v>38</v>
      </c>
      <c r="B160" s="52" t="s">
        <v>209</v>
      </c>
      <c r="C160" s="63">
        <v>13517114</v>
      </c>
      <c r="D160" s="64" t="s">
        <v>83</v>
      </c>
      <c r="E160" s="64">
        <v>21</v>
      </c>
      <c r="F160" s="64">
        <v>4</v>
      </c>
      <c r="G160" s="64">
        <v>3</v>
      </c>
      <c r="H160" s="64">
        <v>4.5</v>
      </c>
      <c r="I160" s="58">
        <v>0</v>
      </c>
      <c r="J160" s="58">
        <f t="shared" si="32"/>
        <v>32.5</v>
      </c>
      <c r="K160" s="58">
        <v>8.5</v>
      </c>
      <c r="L160" s="58">
        <v>7.5</v>
      </c>
      <c r="M160" s="58">
        <v>3</v>
      </c>
      <c r="N160" s="58">
        <v>10</v>
      </c>
      <c r="O160" s="58">
        <v>2</v>
      </c>
      <c r="P160" s="58">
        <v>2</v>
      </c>
      <c r="Q160" s="58">
        <v>33</v>
      </c>
      <c r="R160" s="31">
        <v>97.5</v>
      </c>
      <c r="S160" s="31">
        <v>95</v>
      </c>
      <c r="T160" s="31">
        <v>55</v>
      </c>
      <c r="U160" s="54">
        <f t="shared" si="33"/>
        <v>82.5</v>
      </c>
      <c r="V160" s="31">
        <v>100</v>
      </c>
      <c r="W160" s="31">
        <v>94</v>
      </c>
      <c r="X160" s="65">
        <v>78.5</v>
      </c>
      <c r="Y160" s="36">
        <f t="shared" si="30"/>
        <v>90.833333333333329</v>
      </c>
      <c r="Z160" s="22" t="s">
        <v>38</v>
      </c>
      <c r="AA160" s="10">
        <v>76</v>
      </c>
      <c r="AB160" s="20">
        <v>26</v>
      </c>
      <c r="AC160" s="27">
        <f t="shared" si="34"/>
        <v>96.296296296296291</v>
      </c>
      <c r="AD160" s="18">
        <f t="shared" si="35"/>
        <v>54.544907407407401</v>
      </c>
      <c r="AE160" s="41" t="s">
        <v>39</v>
      </c>
      <c r="AF160" s="19" t="str">
        <f t="shared" si="36"/>
        <v>C</v>
      </c>
      <c r="AG160" s="10" t="s">
        <v>83</v>
      </c>
      <c r="AH160" s="23">
        <v>13517114</v>
      </c>
      <c r="AI160" s="52" t="s">
        <v>209</v>
      </c>
      <c r="AJ160" s="10">
        <v>38</v>
      </c>
    </row>
    <row r="161" spans="1:36" ht="15.75" x14ac:dyDescent="0.25">
      <c r="A161" s="63">
        <v>39</v>
      </c>
      <c r="B161" s="52" t="s">
        <v>209</v>
      </c>
      <c r="C161" s="63">
        <v>13517117</v>
      </c>
      <c r="D161" s="64" t="s">
        <v>84</v>
      </c>
      <c r="E161" s="64">
        <v>16.5</v>
      </c>
      <c r="F161" s="64">
        <v>11.5</v>
      </c>
      <c r="G161" s="64">
        <v>9</v>
      </c>
      <c r="H161" s="64">
        <v>4.5</v>
      </c>
      <c r="I161" s="58">
        <v>1.5</v>
      </c>
      <c r="J161" s="58">
        <f t="shared" si="32"/>
        <v>43</v>
      </c>
      <c r="K161" s="58">
        <v>28.5</v>
      </c>
      <c r="L161" s="58">
        <v>11</v>
      </c>
      <c r="M161" s="58">
        <v>9.5</v>
      </c>
      <c r="N161" s="58">
        <v>13</v>
      </c>
      <c r="O161" s="58">
        <v>3</v>
      </c>
      <c r="P161" s="58">
        <v>2</v>
      </c>
      <c r="Q161" s="58">
        <v>67</v>
      </c>
      <c r="R161" s="31">
        <v>0</v>
      </c>
      <c r="S161" s="31">
        <v>100</v>
      </c>
      <c r="T161" s="31">
        <v>102</v>
      </c>
      <c r="U161" s="54">
        <f t="shared" si="33"/>
        <v>67.333333333333329</v>
      </c>
      <c r="V161" s="31">
        <v>105</v>
      </c>
      <c r="W161" s="31">
        <v>94</v>
      </c>
      <c r="X161" s="65">
        <v>79</v>
      </c>
      <c r="Y161" s="36">
        <f t="shared" si="30"/>
        <v>92.666666666666671</v>
      </c>
      <c r="Z161" s="22" t="s">
        <v>39</v>
      </c>
      <c r="AA161" s="10">
        <v>71</v>
      </c>
      <c r="AB161" s="20">
        <v>27</v>
      </c>
      <c r="AC161" s="27">
        <f t="shared" si="34"/>
        <v>100</v>
      </c>
      <c r="AD161" s="18">
        <f t="shared" si="35"/>
        <v>66.63333333333334</v>
      </c>
      <c r="AE161" s="41" t="s">
        <v>39</v>
      </c>
      <c r="AF161" s="19" t="str">
        <f t="shared" si="36"/>
        <v>BC</v>
      </c>
      <c r="AG161" s="10" t="s">
        <v>84</v>
      </c>
      <c r="AH161" s="23">
        <v>13517117</v>
      </c>
      <c r="AI161" s="52" t="s">
        <v>209</v>
      </c>
      <c r="AJ161" s="10">
        <v>39</v>
      </c>
    </row>
    <row r="162" spans="1:36" ht="15.75" x14ac:dyDescent="0.25">
      <c r="A162" s="63">
        <v>40</v>
      </c>
      <c r="B162" s="52" t="s">
        <v>209</v>
      </c>
      <c r="C162" s="63">
        <v>13517120</v>
      </c>
      <c r="D162" s="64" t="s">
        <v>85</v>
      </c>
      <c r="E162" s="64">
        <v>34</v>
      </c>
      <c r="F162" s="64">
        <v>12</v>
      </c>
      <c r="G162" s="64">
        <v>8</v>
      </c>
      <c r="H162" s="64">
        <v>14</v>
      </c>
      <c r="I162" s="58">
        <v>20</v>
      </c>
      <c r="J162" s="58">
        <f t="shared" si="32"/>
        <v>88</v>
      </c>
      <c r="K162" s="58">
        <v>34</v>
      </c>
      <c r="L162" s="58">
        <v>17</v>
      </c>
      <c r="M162" s="58">
        <v>9.5</v>
      </c>
      <c r="N162" s="58">
        <v>15</v>
      </c>
      <c r="O162" s="58">
        <v>3</v>
      </c>
      <c r="P162" s="58">
        <v>2</v>
      </c>
      <c r="Q162" s="58">
        <v>80.5</v>
      </c>
      <c r="R162" s="31">
        <v>102</v>
      </c>
      <c r="S162" s="31">
        <v>100</v>
      </c>
      <c r="T162" s="31">
        <v>105</v>
      </c>
      <c r="U162" s="54">
        <f t="shared" si="33"/>
        <v>102.33333333333333</v>
      </c>
      <c r="V162" s="31">
        <v>107</v>
      </c>
      <c r="W162" s="31">
        <v>107</v>
      </c>
      <c r="X162" s="65">
        <v>113</v>
      </c>
      <c r="Y162" s="36">
        <f t="shared" ref="Y162:Y171" si="37">AVERAGE(V162:X162)</f>
        <v>109</v>
      </c>
      <c r="Z162" s="22" t="s">
        <v>39</v>
      </c>
      <c r="AA162" s="10">
        <v>71</v>
      </c>
      <c r="AB162" s="20">
        <v>23</v>
      </c>
      <c r="AC162" s="27">
        <f t="shared" si="34"/>
        <v>85.18518518518519</v>
      </c>
      <c r="AD162" s="18">
        <f t="shared" si="35"/>
        <v>90.987962962962968</v>
      </c>
      <c r="AE162" s="41" t="s">
        <v>38</v>
      </c>
      <c r="AF162" s="19" t="str">
        <f t="shared" si="36"/>
        <v>A</v>
      </c>
      <c r="AG162" s="10" t="s">
        <v>85</v>
      </c>
      <c r="AH162" s="23">
        <v>13517120</v>
      </c>
      <c r="AI162" s="52" t="s">
        <v>209</v>
      </c>
      <c r="AJ162" s="10">
        <v>40</v>
      </c>
    </row>
    <row r="163" spans="1:36" ht="15.75" x14ac:dyDescent="0.25">
      <c r="A163" s="63">
        <v>41</v>
      </c>
      <c r="B163" s="52" t="s">
        <v>209</v>
      </c>
      <c r="C163" s="63">
        <v>13517123</v>
      </c>
      <c r="D163" s="64" t="s">
        <v>86</v>
      </c>
      <c r="E163" s="64">
        <v>14.5</v>
      </c>
      <c r="F163" s="64">
        <v>15</v>
      </c>
      <c r="G163" s="64">
        <v>8</v>
      </c>
      <c r="H163" s="64">
        <v>6.5</v>
      </c>
      <c r="I163" s="58">
        <v>0</v>
      </c>
      <c r="J163" s="58">
        <f t="shared" si="32"/>
        <v>44</v>
      </c>
      <c r="K163" s="58">
        <v>31.5</v>
      </c>
      <c r="L163" s="58">
        <v>11</v>
      </c>
      <c r="M163" s="58">
        <v>10</v>
      </c>
      <c r="N163" s="58">
        <v>16.5</v>
      </c>
      <c r="O163" s="58">
        <v>4</v>
      </c>
      <c r="P163" s="58">
        <v>2</v>
      </c>
      <c r="Q163" s="58">
        <v>75</v>
      </c>
      <c r="R163" s="31">
        <v>97.5</v>
      </c>
      <c r="S163" s="31">
        <v>100</v>
      </c>
      <c r="T163" s="31">
        <v>105</v>
      </c>
      <c r="U163" s="54">
        <f t="shared" si="33"/>
        <v>100.83333333333333</v>
      </c>
      <c r="V163" s="31">
        <v>110</v>
      </c>
      <c r="W163" s="31">
        <v>105</v>
      </c>
      <c r="X163" s="65">
        <v>94.5</v>
      </c>
      <c r="Y163" s="36">
        <f t="shared" si="37"/>
        <v>103.16666666666667</v>
      </c>
      <c r="Z163" s="22" t="s">
        <v>38</v>
      </c>
      <c r="AA163" s="10">
        <v>76</v>
      </c>
      <c r="AB163" s="20">
        <v>27</v>
      </c>
      <c r="AC163" s="27">
        <f t="shared" si="34"/>
        <v>100</v>
      </c>
      <c r="AD163" s="18">
        <f t="shared" si="35"/>
        <v>75.295833333333334</v>
      </c>
      <c r="AE163" s="41" t="s">
        <v>40</v>
      </c>
      <c r="AF163" s="19" t="str">
        <f t="shared" si="36"/>
        <v>B</v>
      </c>
      <c r="AG163" s="10" t="s">
        <v>86</v>
      </c>
      <c r="AH163" s="23">
        <v>13517123</v>
      </c>
      <c r="AI163" s="52" t="s">
        <v>209</v>
      </c>
      <c r="AJ163" s="10">
        <v>41</v>
      </c>
    </row>
    <row r="164" spans="1:36" ht="15.75" x14ac:dyDescent="0.25">
      <c r="A164" s="63">
        <v>42</v>
      </c>
      <c r="B164" s="52" t="s">
        <v>209</v>
      </c>
      <c r="C164" s="63">
        <v>13517126</v>
      </c>
      <c r="D164" s="64" t="s">
        <v>87</v>
      </c>
      <c r="E164" s="64">
        <v>32</v>
      </c>
      <c r="F164" s="64">
        <v>16</v>
      </c>
      <c r="G164" s="64">
        <v>9</v>
      </c>
      <c r="H164" s="64">
        <v>12.5</v>
      </c>
      <c r="I164" s="58">
        <v>17.5</v>
      </c>
      <c r="J164" s="58">
        <f t="shared" si="32"/>
        <v>87</v>
      </c>
      <c r="K164" s="58">
        <v>35</v>
      </c>
      <c r="L164" s="58">
        <v>17.5</v>
      </c>
      <c r="M164" s="58">
        <v>12.5</v>
      </c>
      <c r="N164" s="58">
        <v>19.5</v>
      </c>
      <c r="O164" s="58">
        <v>5</v>
      </c>
      <c r="P164" s="58">
        <v>2</v>
      </c>
      <c r="Q164" s="58">
        <v>91.5</v>
      </c>
      <c r="R164" s="31">
        <v>95</v>
      </c>
      <c r="S164" s="31">
        <v>100</v>
      </c>
      <c r="T164" s="31">
        <v>89</v>
      </c>
      <c r="U164" s="54">
        <f t="shared" si="33"/>
        <v>94.666666666666671</v>
      </c>
      <c r="V164" s="31">
        <v>106</v>
      </c>
      <c r="W164" s="31">
        <v>101</v>
      </c>
      <c r="X164" s="65">
        <v>91.5</v>
      </c>
      <c r="Y164" s="36">
        <f t="shared" si="37"/>
        <v>99.5</v>
      </c>
      <c r="Z164" s="22" t="s">
        <v>39</v>
      </c>
      <c r="AA164" s="10">
        <v>71</v>
      </c>
      <c r="AB164" s="20">
        <v>27</v>
      </c>
      <c r="AC164" s="27">
        <f t="shared" si="34"/>
        <v>100</v>
      </c>
      <c r="AD164" s="18">
        <f t="shared" si="35"/>
        <v>91.454166666666666</v>
      </c>
      <c r="AE164" s="41" t="s">
        <v>41</v>
      </c>
      <c r="AF164" s="19" t="str">
        <f t="shared" si="36"/>
        <v>A</v>
      </c>
      <c r="AG164" s="10" t="s">
        <v>87</v>
      </c>
      <c r="AH164" s="23">
        <v>13517126</v>
      </c>
      <c r="AI164" s="52" t="s">
        <v>209</v>
      </c>
      <c r="AJ164" s="10">
        <v>42</v>
      </c>
    </row>
    <row r="165" spans="1:36" ht="15.75" x14ac:dyDescent="0.25">
      <c r="A165" s="63">
        <v>43</v>
      </c>
      <c r="B165" s="52" t="s">
        <v>209</v>
      </c>
      <c r="C165" s="63">
        <v>13517129</v>
      </c>
      <c r="D165" s="64" t="s">
        <v>88</v>
      </c>
      <c r="E165" s="64"/>
      <c r="F165" s="64"/>
      <c r="G165" s="64"/>
      <c r="H165" s="64"/>
      <c r="I165" s="58"/>
      <c r="J165" s="58">
        <f t="shared" si="32"/>
        <v>0</v>
      </c>
      <c r="K165" s="58"/>
      <c r="L165" s="58"/>
      <c r="M165" s="58"/>
      <c r="N165" s="58"/>
      <c r="O165" s="58"/>
      <c r="P165" s="58"/>
      <c r="Q165" s="58">
        <v>0</v>
      </c>
      <c r="R165" s="31">
        <v>97.5</v>
      </c>
      <c r="S165" s="31">
        <v>0</v>
      </c>
      <c r="T165" s="31">
        <v>100</v>
      </c>
      <c r="U165" s="54">
        <f t="shared" si="33"/>
        <v>65.833333333333329</v>
      </c>
      <c r="V165" s="31">
        <v>100</v>
      </c>
      <c r="W165" s="31">
        <v>75.5</v>
      </c>
      <c r="X165" s="66">
        <v>0</v>
      </c>
      <c r="Y165" s="36">
        <f t="shared" si="37"/>
        <v>58.5</v>
      </c>
      <c r="Z165" s="22"/>
      <c r="AA165" s="10"/>
      <c r="AB165" s="20">
        <v>8</v>
      </c>
      <c r="AC165" s="27">
        <f t="shared" si="34"/>
        <v>29.629629629629626</v>
      </c>
      <c r="AD165" s="18">
        <f t="shared" si="35"/>
        <v>20.486574074074074</v>
      </c>
      <c r="AE165" s="42"/>
      <c r="AF165" s="19" t="str">
        <f t="shared" si="36"/>
        <v>E</v>
      </c>
      <c r="AG165" s="10" t="s">
        <v>88</v>
      </c>
      <c r="AH165" s="23">
        <v>13517129</v>
      </c>
      <c r="AI165" s="52" t="s">
        <v>209</v>
      </c>
      <c r="AJ165" s="10">
        <v>43</v>
      </c>
    </row>
    <row r="166" spans="1:36" ht="15.75" x14ac:dyDescent="0.25">
      <c r="A166" s="63">
        <v>44</v>
      </c>
      <c r="B166" s="52" t="s">
        <v>209</v>
      </c>
      <c r="C166" s="63">
        <v>13517132</v>
      </c>
      <c r="D166" s="64" t="s">
        <v>89</v>
      </c>
      <c r="E166" s="64">
        <v>15</v>
      </c>
      <c r="F166" s="64">
        <v>5</v>
      </c>
      <c r="G166" s="64">
        <v>3</v>
      </c>
      <c r="H166" s="64">
        <v>9.5</v>
      </c>
      <c r="I166" s="58">
        <v>13.5</v>
      </c>
      <c r="J166" s="58">
        <f t="shared" si="32"/>
        <v>46</v>
      </c>
      <c r="K166" s="58">
        <v>29.5</v>
      </c>
      <c r="L166" s="58">
        <v>6</v>
      </c>
      <c r="M166" s="58">
        <v>8.5</v>
      </c>
      <c r="N166" s="58">
        <v>7.5</v>
      </c>
      <c r="O166" s="58">
        <v>3</v>
      </c>
      <c r="P166" s="58">
        <v>2</v>
      </c>
      <c r="Q166" s="58">
        <v>56.5</v>
      </c>
      <c r="R166" s="31">
        <v>0</v>
      </c>
      <c r="S166" s="31">
        <v>95</v>
      </c>
      <c r="T166" s="31">
        <v>55</v>
      </c>
      <c r="U166" s="54">
        <f t="shared" si="33"/>
        <v>50</v>
      </c>
      <c r="V166" s="31">
        <v>95</v>
      </c>
      <c r="W166" s="31">
        <v>107</v>
      </c>
      <c r="X166" s="65">
        <v>102.5</v>
      </c>
      <c r="Y166" s="36">
        <f t="shared" si="37"/>
        <v>101.5</v>
      </c>
      <c r="Z166" s="22" t="s">
        <v>38</v>
      </c>
      <c r="AA166" s="10">
        <v>76</v>
      </c>
      <c r="AB166" s="20">
        <v>25</v>
      </c>
      <c r="AC166" s="27">
        <f t="shared" si="34"/>
        <v>92.592592592592595</v>
      </c>
      <c r="AD166" s="18">
        <f t="shared" si="35"/>
        <v>64.702314814814812</v>
      </c>
      <c r="AE166" s="41" t="s">
        <v>39</v>
      </c>
      <c r="AF166" s="19" t="str">
        <f t="shared" si="36"/>
        <v>BC</v>
      </c>
      <c r="AG166" s="10" t="s">
        <v>89</v>
      </c>
      <c r="AH166" s="23">
        <v>13517132</v>
      </c>
      <c r="AI166" s="52" t="s">
        <v>209</v>
      </c>
      <c r="AJ166" s="10">
        <v>44</v>
      </c>
    </row>
    <row r="167" spans="1:36" ht="15.75" x14ac:dyDescent="0.25">
      <c r="A167" s="63">
        <v>45</v>
      </c>
      <c r="B167" s="52" t="s">
        <v>209</v>
      </c>
      <c r="C167" s="63">
        <v>13517135</v>
      </c>
      <c r="D167" s="64" t="s">
        <v>90</v>
      </c>
      <c r="E167" s="64">
        <v>21</v>
      </c>
      <c r="F167" s="64">
        <v>7</v>
      </c>
      <c r="G167" s="64">
        <v>8</v>
      </c>
      <c r="H167" s="64">
        <v>4</v>
      </c>
      <c r="I167" s="58">
        <v>6</v>
      </c>
      <c r="J167" s="58">
        <f t="shared" si="32"/>
        <v>46</v>
      </c>
      <c r="K167" s="58">
        <v>22</v>
      </c>
      <c r="L167" s="58">
        <v>16.5</v>
      </c>
      <c r="M167" s="58">
        <v>9.5</v>
      </c>
      <c r="N167" s="58">
        <v>14</v>
      </c>
      <c r="O167" s="58">
        <v>5</v>
      </c>
      <c r="P167" s="58">
        <v>2</v>
      </c>
      <c r="Q167" s="58">
        <v>69</v>
      </c>
      <c r="R167" s="31">
        <v>100</v>
      </c>
      <c r="S167" s="31">
        <v>100</v>
      </c>
      <c r="T167" s="31">
        <v>105</v>
      </c>
      <c r="U167" s="54">
        <f t="shared" si="33"/>
        <v>101.66666666666667</v>
      </c>
      <c r="V167" s="31">
        <v>108</v>
      </c>
      <c r="W167" s="31">
        <v>106</v>
      </c>
      <c r="X167" s="65">
        <v>102.5</v>
      </c>
      <c r="Y167" s="36">
        <f t="shared" si="37"/>
        <v>105.5</v>
      </c>
      <c r="Z167" s="22" t="s">
        <v>39</v>
      </c>
      <c r="AA167" s="10">
        <v>71</v>
      </c>
      <c r="AB167" s="20">
        <v>24</v>
      </c>
      <c r="AC167" s="27">
        <f t="shared" si="34"/>
        <v>88.888888888888886</v>
      </c>
      <c r="AD167" s="18">
        <f t="shared" si="35"/>
        <v>74.176388888888894</v>
      </c>
      <c r="AE167" s="41" t="s">
        <v>38</v>
      </c>
      <c r="AF167" s="19" t="str">
        <f t="shared" si="36"/>
        <v>B</v>
      </c>
      <c r="AG167" s="10" t="s">
        <v>90</v>
      </c>
      <c r="AH167" s="23">
        <v>13517135</v>
      </c>
      <c r="AI167" s="52" t="s">
        <v>209</v>
      </c>
      <c r="AJ167" s="10">
        <v>45</v>
      </c>
    </row>
    <row r="168" spans="1:36" ht="15.75" x14ac:dyDescent="0.25">
      <c r="A168" s="63">
        <v>46</v>
      </c>
      <c r="B168" s="52" t="s">
        <v>209</v>
      </c>
      <c r="C168" s="63">
        <v>13517141</v>
      </c>
      <c r="D168" s="64" t="s">
        <v>91</v>
      </c>
      <c r="E168" s="64">
        <v>26</v>
      </c>
      <c r="F168" s="64">
        <v>14</v>
      </c>
      <c r="G168" s="64">
        <v>8</v>
      </c>
      <c r="H168" s="64">
        <v>9.5</v>
      </c>
      <c r="I168" s="58">
        <v>8.5</v>
      </c>
      <c r="J168" s="58">
        <f t="shared" si="32"/>
        <v>66</v>
      </c>
      <c r="K168" s="58">
        <v>35</v>
      </c>
      <c r="L168" s="58">
        <v>13</v>
      </c>
      <c r="M168" s="58">
        <v>11</v>
      </c>
      <c r="N168" s="58">
        <v>13</v>
      </c>
      <c r="O168" s="58">
        <v>5</v>
      </c>
      <c r="P168" s="58">
        <v>2</v>
      </c>
      <c r="Q168" s="58">
        <v>79</v>
      </c>
      <c r="R168" s="31">
        <v>82.5</v>
      </c>
      <c r="S168" s="31">
        <v>97</v>
      </c>
      <c r="T168" s="31">
        <v>105</v>
      </c>
      <c r="U168" s="54">
        <f t="shared" si="33"/>
        <v>94.833333333333329</v>
      </c>
      <c r="V168" s="31">
        <v>102</v>
      </c>
      <c r="W168" s="31">
        <v>106</v>
      </c>
      <c r="X168" s="65">
        <v>114</v>
      </c>
      <c r="Y168" s="36">
        <f t="shared" si="37"/>
        <v>107.33333333333333</v>
      </c>
      <c r="Z168" s="22" t="s">
        <v>39</v>
      </c>
      <c r="AA168" s="10">
        <v>71</v>
      </c>
      <c r="AB168" s="20">
        <v>27</v>
      </c>
      <c r="AC168" s="27">
        <f t="shared" si="34"/>
        <v>100</v>
      </c>
      <c r="AD168" s="18">
        <f t="shared" si="35"/>
        <v>83.183333333333323</v>
      </c>
      <c r="AE168" s="41" t="s">
        <v>39</v>
      </c>
      <c r="AF168" s="19" t="str">
        <f t="shared" si="36"/>
        <v>A</v>
      </c>
      <c r="AG168" s="10" t="s">
        <v>91</v>
      </c>
      <c r="AH168" s="23">
        <v>13517141</v>
      </c>
      <c r="AI168" s="52" t="s">
        <v>209</v>
      </c>
      <c r="AJ168" s="10">
        <v>46</v>
      </c>
    </row>
    <row r="169" spans="1:36" ht="15.75" x14ac:dyDescent="0.25">
      <c r="A169" s="63">
        <v>47</v>
      </c>
      <c r="B169" s="52" t="s">
        <v>209</v>
      </c>
      <c r="C169" s="63">
        <v>13517144</v>
      </c>
      <c r="D169" s="64" t="s">
        <v>92</v>
      </c>
      <c r="E169" s="64">
        <v>16.5</v>
      </c>
      <c r="F169" s="64">
        <v>9</v>
      </c>
      <c r="G169" s="64">
        <v>8</v>
      </c>
      <c r="H169" s="64">
        <v>6</v>
      </c>
      <c r="I169" s="58">
        <v>15.5</v>
      </c>
      <c r="J169" s="58">
        <f t="shared" si="32"/>
        <v>55</v>
      </c>
      <c r="K169" s="58">
        <v>22.5</v>
      </c>
      <c r="L169" s="58">
        <v>14.5</v>
      </c>
      <c r="M169" s="58">
        <v>9.5</v>
      </c>
      <c r="N169" s="58">
        <v>17</v>
      </c>
      <c r="O169" s="58">
        <v>2</v>
      </c>
      <c r="P169" s="58">
        <v>0</v>
      </c>
      <c r="Q169" s="58">
        <v>65.5</v>
      </c>
      <c r="R169" s="31">
        <v>89.5</v>
      </c>
      <c r="S169" s="31">
        <v>100</v>
      </c>
      <c r="T169" s="31">
        <v>105</v>
      </c>
      <c r="U169" s="54">
        <f t="shared" si="33"/>
        <v>98.166666666666671</v>
      </c>
      <c r="V169" s="31">
        <v>102</v>
      </c>
      <c r="W169" s="31">
        <v>106</v>
      </c>
      <c r="X169" s="65">
        <v>101</v>
      </c>
      <c r="Y169" s="36">
        <f t="shared" si="37"/>
        <v>103</v>
      </c>
      <c r="Z169" s="22" t="s">
        <v>42</v>
      </c>
      <c r="AA169" s="14">
        <v>81</v>
      </c>
      <c r="AB169" s="20">
        <v>23</v>
      </c>
      <c r="AC169" s="27">
        <f t="shared" si="34"/>
        <v>85.18518518518519</v>
      </c>
      <c r="AD169" s="18">
        <f t="shared" si="35"/>
        <v>75.321296296296296</v>
      </c>
      <c r="AE169" s="41" t="s">
        <v>198</v>
      </c>
      <c r="AF169" s="19" t="str">
        <f t="shared" si="36"/>
        <v>B</v>
      </c>
      <c r="AG169" s="10" t="s">
        <v>92</v>
      </c>
      <c r="AH169" s="23">
        <v>13517144</v>
      </c>
      <c r="AI169" s="52" t="s">
        <v>209</v>
      </c>
      <c r="AJ169" s="10">
        <v>47</v>
      </c>
    </row>
    <row r="170" spans="1:36" ht="15.75" x14ac:dyDescent="0.25">
      <c r="A170" s="63">
        <v>48</v>
      </c>
      <c r="B170" s="52" t="s">
        <v>209</v>
      </c>
      <c r="C170" s="63">
        <v>13517147</v>
      </c>
      <c r="D170" s="64" t="s">
        <v>93</v>
      </c>
      <c r="E170" s="64">
        <v>24.5</v>
      </c>
      <c r="F170" s="64">
        <v>14</v>
      </c>
      <c r="G170" s="64">
        <v>9</v>
      </c>
      <c r="H170" s="64">
        <v>9.5</v>
      </c>
      <c r="I170" s="58">
        <v>17.5</v>
      </c>
      <c r="J170" s="58">
        <f t="shared" si="32"/>
        <v>74.5</v>
      </c>
      <c r="K170" s="58">
        <v>34</v>
      </c>
      <c r="L170" s="58">
        <v>22.5</v>
      </c>
      <c r="M170" s="58">
        <v>12.5</v>
      </c>
      <c r="N170" s="58">
        <v>20</v>
      </c>
      <c r="O170" s="58">
        <v>4</v>
      </c>
      <c r="P170" s="58">
        <v>2</v>
      </c>
      <c r="Q170" s="67">
        <v>95</v>
      </c>
      <c r="R170" s="32">
        <v>97</v>
      </c>
      <c r="S170" s="32">
        <v>102</v>
      </c>
      <c r="T170" s="32">
        <v>107</v>
      </c>
      <c r="U170" s="61">
        <f t="shared" si="33"/>
        <v>102</v>
      </c>
      <c r="V170" s="32">
        <v>108</v>
      </c>
      <c r="W170" s="32">
        <v>98</v>
      </c>
      <c r="X170" s="65">
        <v>115</v>
      </c>
      <c r="Y170" s="36">
        <f t="shared" si="37"/>
        <v>107</v>
      </c>
      <c r="Z170" s="22" t="s">
        <v>38</v>
      </c>
      <c r="AA170" s="10">
        <v>76</v>
      </c>
      <c r="AB170" s="20">
        <v>26</v>
      </c>
      <c r="AC170" s="27">
        <f t="shared" si="34"/>
        <v>96.296296296296291</v>
      </c>
      <c r="AD170" s="18">
        <f t="shared" si="35"/>
        <v>91.332407407407402</v>
      </c>
      <c r="AE170" s="41" t="s">
        <v>41</v>
      </c>
      <c r="AF170" s="19" t="str">
        <f t="shared" si="36"/>
        <v>A</v>
      </c>
      <c r="AG170" s="10" t="s">
        <v>93</v>
      </c>
      <c r="AH170" s="23">
        <v>13517147</v>
      </c>
      <c r="AI170" s="52" t="s">
        <v>209</v>
      </c>
      <c r="AJ170" s="10">
        <v>48</v>
      </c>
    </row>
    <row r="171" spans="1:36" ht="15.75" x14ac:dyDescent="0.25">
      <c r="A171" s="63">
        <v>49</v>
      </c>
      <c r="B171" s="52" t="s">
        <v>209</v>
      </c>
      <c r="C171" s="63">
        <v>13517150</v>
      </c>
      <c r="D171" s="64" t="s">
        <v>94</v>
      </c>
      <c r="E171" s="64">
        <v>17.5</v>
      </c>
      <c r="F171" s="64">
        <v>4.5</v>
      </c>
      <c r="G171" s="64">
        <v>3</v>
      </c>
      <c r="H171" s="64">
        <v>8.5</v>
      </c>
      <c r="I171" s="58">
        <v>13</v>
      </c>
      <c r="J171" s="58">
        <f t="shared" si="32"/>
        <v>46.5</v>
      </c>
      <c r="K171" s="58">
        <v>15</v>
      </c>
      <c r="L171" s="58">
        <v>7.5</v>
      </c>
      <c r="M171" s="58">
        <v>10.5</v>
      </c>
      <c r="N171" s="58">
        <v>12</v>
      </c>
      <c r="O171" s="58">
        <v>4</v>
      </c>
      <c r="P171" s="58">
        <v>2</v>
      </c>
      <c r="Q171" s="58">
        <v>51</v>
      </c>
      <c r="R171" s="48">
        <v>92.5</v>
      </c>
      <c r="S171" s="48">
        <v>100</v>
      </c>
      <c r="T171" s="48">
        <v>95</v>
      </c>
      <c r="U171" s="62">
        <f t="shared" si="33"/>
        <v>95.833333333333329</v>
      </c>
      <c r="V171" s="48">
        <v>97.5</v>
      </c>
      <c r="W171" s="49">
        <v>108</v>
      </c>
      <c r="X171" s="65">
        <v>91</v>
      </c>
      <c r="Y171" s="36">
        <f t="shared" si="37"/>
        <v>98.833333333333329</v>
      </c>
      <c r="Z171" s="22" t="s">
        <v>39</v>
      </c>
      <c r="AA171" s="10">
        <v>71</v>
      </c>
      <c r="AB171" s="20">
        <v>24</v>
      </c>
      <c r="AC171" s="27">
        <f t="shared" si="34"/>
        <v>88.888888888888886</v>
      </c>
      <c r="AD171" s="18">
        <f t="shared" si="35"/>
        <v>66.843055555555566</v>
      </c>
      <c r="AE171" s="41" t="s">
        <v>39</v>
      </c>
      <c r="AF171" s="19" t="str">
        <f t="shared" si="36"/>
        <v>BC</v>
      </c>
      <c r="AG171" s="10" t="s">
        <v>94</v>
      </c>
      <c r="AH171" s="23">
        <v>13517150</v>
      </c>
      <c r="AI171" s="52" t="s">
        <v>209</v>
      </c>
      <c r="AJ171" s="10">
        <v>49</v>
      </c>
    </row>
    <row r="172" spans="1:36" x14ac:dyDescent="0.25"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9"/>
      <c r="Y172" s="39"/>
      <c r="AE172" s="7"/>
    </row>
    <row r="173" spans="1:36" x14ac:dyDescent="0.25">
      <c r="A173" s="11"/>
      <c r="B173" s="11"/>
      <c r="C173" s="12"/>
      <c r="D173" s="12"/>
      <c r="E173" s="12"/>
      <c r="F173" s="12"/>
      <c r="G173" s="12"/>
      <c r="H173" s="12"/>
      <c r="I173" s="13"/>
      <c r="J173" s="13"/>
      <c r="AE173" s="7"/>
    </row>
    <row r="174" spans="1:36" x14ac:dyDescent="0.25">
      <c r="A174" s="11"/>
      <c r="B174" s="11"/>
      <c r="C174" s="12"/>
      <c r="D174" s="12"/>
      <c r="E174" s="12"/>
      <c r="F174" s="12"/>
      <c r="G174" s="12"/>
      <c r="H174" s="12"/>
      <c r="I174" s="13"/>
      <c r="J174" s="13"/>
      <c r="AE174" s="7"/>
    </row>
    <row r="175" spans="1:36" x14ac:dyDescent="0.25">
      <c r="A175" s="11"/>
      <c r="B175" s="11"/>
      <c r="C175" s="12"/>
      <c r="D175" s="12"/>
      <c r="E175" s="12"/>
      <c r="F175" s="12"/>
      <c r="G175" s="12"/>
      <c r="H175" s="12"/>
      <c r="I175" s="13"/>
      <c r="J175" s="13"/>
      <c r="AE175" s="7"/>
    </row>
    <row r="176" spans="1:36" x14ac:dyDescent="0.25">
      <c r="A176" s="11"/>
      <c r="B176" s="11"/>
      <c r="C176" s="12"/>
      <c r="D176" s="12"/>
      <c r="E176" s="12"/>
      <c r="F176" s="12"/>
      <c r="G176" s="12"/>
      <c r="H176" s="12"/>
      <c r="I176" s="13"/>
      <c r="J176" s="13"/>
      <c r="AE176" s="7"/>
    </row>
    <row r="177" spans="1:31" x14ac:dyDescent="0.25">
      <c r="A177" s="11"/>
      <c r="B177" s="11"/>
      <c r="C177" s="12"/>
      <c r="D177" s="12"/>
      <c r="E177" s="12"/>
      <c r="F177" s="12"/>
      <c r="G177" s="12"/>
      <c r="H177" s="12"/>
      <c r="I177" s="13"/>
      <c r="J177" s="13"/>
      <c r="AE177" s="7"/>
    </row>
    <row r="178" spans="1:31" x14ac:dyDescent="0.25">
      <c r="A178" s="11"/>
      <c r="B178" s="11"/>
      <c r="C178" s="12"/>
      <c r="D178" s="12"/>
      <c r="E178" s="12"/>
      <c r="F178" s="12"/>
      <c r="G178" s="12"/>
      <c r="H178" s="12"/>
      <c r="I178" s="13"/>
      <c r="J178" s="13"/>
      <c r="AE178" s="7"/>
    </row>
    <row r="179" spans="1:31" x14ac:dyDescent="0.25">
      <c r="A179" s="11"/>
      <c r="B179" s="11"/>
      <c r="C179" s="12"/>
      <c r="D179" s="12"/>
      <c r="E179" s="12"/>
      <c r="F179" s="12"/>
      <c r="G179" s="12"/>
      <c r="H179" s="12"/>
      <c r="I179" s="13"/>
      <c r="J179" s="13"/>
      <c r="AE179" s="7"/>
    </row>
    <row r="180" spans="1:31" x14ac:dyDescent="0.25">
      <c r="A180" s="11"/>
      <c r="B180" s="11"/>
      <c r="C180" s="12"/>
      <c r="D180" s="12"/>
      <c r="E180" s="12"/>
      <c r="F180" s="12"/>
      <c r="G180" s="12"/>
      <c r="H180" s="12"/>
      <c r="I180" s="13"/>
      <c r="J180" s="13"/>
      <c r="AE180" s="7"/>
    </row>
    <row r="181" spans="1:31" x14ac:dyDescent="0.25">
      <c r="A181" s="11"/>
      <c r="B181" s="11"/>
      <c r="C181" s="12"/>
      <c r="D181" s="12"/>
      <c r="E181" s="12"/>
      <c r="F181" s="12"/>
      <c r="G181" s="12"/>
      <c r="H181" s="12"/>
      <c r="I181" s="13"/>
      <c r="J181" s="13"/>
      <c r="AE181" s="7"/>
    </row>
    <row r="182" spans="1:31" x14ac:dyDescent="0.25">
      <c r="A182" s="11"/>
      <c r="B182" s="11"/>
      <c r="C182" s="12"/>
      <c r="D182" s="12"/>
      <c r="E182" s="12"/>
      <c r="F182" s="12"/>
      <c r="G182" s="12"/>
      <c r="H182" s="12"/>
      <c r="I182" s="13"/>
      <c r="J182" s="13"/>
      <c r="AE182" s="7"/>
    </row>
    <row r="183" spans="1:31" x14ac:dyDescent="0.25">
      <c r="A183" s="11"/>
      <c r="B183" s="11"/>
      <c r="C183" s="12"/>
      <c r="D183" s="12"/>
      <c r="E183" s="12"/>
      <c r="F183" s="12"/>
      <c r="G183" s="12"/>
      <c r="H183" s="12"/>
      <c r="I183" s="13"/>
      <c r="J183" s="13"/>
      <c r="AE183" s="7"/>
    </row>
    <row r="184" spans="1:31" x14ac:dyDescent="0.25">
      <c r="A184" s="11"/>
      <c r="B184" s="11"/>
      <c r="C184" s="12"/>
      <c r="D184" s="12"/>
      <c r="E184" s="12"/>
      <c r="F184" s="12"/>
      <c r="G184" s="12"/>
      <c r="H184" s="12"/>
      <c r="I184" s="13"/>
      <c r="J184" s="13"/>
      <c r="AE184" s="7"/>
    </row>
    <row r="185" spans="1:31" x14ac:dyDescent="0.25">
      <c r="A185" s="11"/>
      <c r="B185" s="11"/>
      <c r="C185" s="12"/>
      <c r="D185" s="12"/>
      <c r="E185" s="12"/>
      <c r="F185" s="12"/>
      <c r="G185" s="12"/>
      <c r="H185" s="12"/>
      <c r="I185" s="13"/>
      <c r="J185" s="13"/>
      <c r="AE185" s="7"/>
    </row>
    <row r="186" spans="1:31" x14ac:dyDescent="0.25">
      <c r="A186" s="11"/>
      <c r="B186" s="11"/>
      <c r="C186" s="12"/>
      <c r="D186" s="12"/>
      <c r="E186" s="12"/>
      <c r="F186" s="12"/>
      <c r="G186" s="12"/>
      <c r="H186" s="12"/>
      <c r="I186" s="13"/>
      <c r="J186" s="13"/>
      <c r="AE186" s="7"/>
    </row>
    <row r="187" spans="1:31" x14ac:dyDescent="0.25">
      <c r="A187" s="11"/>
      <c r="B187" s="11"/>
      <c r="C187" s="12"/>
      <c r="D187" s="12"/>
      <c r="E187" s="12"/>
      <c r="F187" s="12"/>
      <c r="G187" s="12"/>
      <c r="H187" s="12"/>
      <c r="I187" s="13"/>
      <c r="J187" s="13"/>
      <c r="AE187" s="7"/>
    </row>
    <row r="188" spans="1:31" x14ac:dyDescent="0.25">
      <c r="A188" s="11"/>
      <c r="B188" s="11"/>
      <c r="C188" s="12"/>
      <c r="D188" s="12"/>
      <c r="E188" s="12"/>
      <c r="F188" s="12"/>
      <c r="G188" s="12"/>
      <c r="H188" s="12"/>
      <c r="I188" s="13"/>
      <c r="J188" s="13"/>
      <c r="AE188" s="7"/>
    </row>
    <row r="189" spans="1:31" x14ac:dyDescent="0.25">
      <c r="A189" s="11"/>
      <c r="B189" s="11"/>
      <c r="C189" s="12"/>
      <c r="D189" s="12"/>
      <c r="E189" s="12"/>
      <c r="F189" s="12"/>
      <c r="G189" s="12"/>
      <c r="H189" s="12"/>
      <c r="I189" s="13"/>
      <c r="J189" s="13"/>
      <c r="AE189" s="7"/>
    </row>
    <row r="190" spans="1:31" x14ac:dyDescent="0.25">
      <c r="A190" s="11"/>
      <c r="B190" s="11"/>
      <c r="C190" s="12"/>
      <c r="D190" s="12"/>
      <c r="E190" s="12"/>
      <c r="F190" s="12"/>
      <c r="G190" s="12"/>
      <c r="H190" s="12"/>
      <c r="I190" s="13"/>
      <c r="J190" s="13"/>
      <c r="AE190" s="7"/>
    </row>
    <row r="191" spans="1:31" x14ac:dyDescent="0.25">
      <c r="A191" s="11"/>
      <c r="B191" s="11"/>
      <c r="C191" s="12"/>
      <c r="D191" s="12"/>
      <c r="E191" s="12"/>
      <c r="F191" s="12"/>
      <c r="G191" s="12"/>
      <c r="H191" s="12"/>
      <c r="I191" s="13"/>
      <c r="J191" s="13"/>
      <c r="AE191" s="7"/>
    </row>
    <row r="192" spans="1:31" x14ac:dyDescent="0.25">
      <c r="A192" s="11"/>
      <c r="B192" s="11"/>
      <c r="C192" s="12"/>
      <c r="D192" s="12"/>
      <c r="E192" s="12"/>
      <c r="F192" s="12"/>
      <c r="G192" s="12"/>
      <c r="H192" s="12"/>
      <c r="I192" s="13"/>
      <c r="J192" s="13"/>
      <c r="AE192" s="7"/>
    </row>
    <row r="193" spans="1:31" x14ac:dyDescent="0.25">
      <c r="A193" s="11"/>
      <c r="B193" s="11"/>
      <c r="C193" s="12"/>
      <c r="D193" s="12"/>
      <c r="E193" s="12"/>
      <c r="F193" s="12"/>
      <c r="G193" s="12"/>
      <c r="H193" s="12"/>
      <c r="I193" s="13"/>
      <c r="J193" s="13"/>
      <c r="AE193" s="7"/>
    </row>
    <row r="194" spans="1:31" x14ac:dyDescent="0.25">
      <c r="A194" s="11"/>
      <c r="B194" s="11"/>
      <c r="C194" s="12"/>
      <c r="D194" s="12"/>
      <c r="E194" s="12"/>
      <c r="F194" s="12"/>
      <c r="G194" s="12"/>
      <c r="H194" s="12"/>
      <c r="I194" s="13"/>
      <c r="J194" s="13"/>
      <c r="AE194" s="7"/>
    </row>
    <row r="195" spans="1:31" x14ac:dyDescent="0.25">
      <c r="A195" s="11"/>
      <c r="B195" s="11"/>
      <c r="C195" s="12"/>
      <c r="D195" s="12"/>
      <c r="E195" s="12"/>
      <c r="F195" s="12"/>
      <c r="G195" s="12"/>
      <c r="H195" s="12"/>
      <c r="I195" s="13"/>
      <c r="J195" s="13"/>
      <c r="AE195" s="7"/>
    </row>
    <row r="196" spans="1:31" x14ac:dyDescent="0.25">
      <c r="A196" s="11"/>
      <c r="B196" s="11"/>
      <c r="C196" s="12"/>
      <c r="D196" s="12"/>
      <c r="E196" s="12"/>
      <c r="F196" s="12"/>
      <c r="G196" s="12"/>
      <c r="H196" s="12"/>
      <c r="I196" s="13"/>
      <c r="J196" s="13"/>
      <c r="AE196" s="7"/>
    </row>
    <row r="197" spans="1:31" x14ac:dyDescent="0.25">
      <c r="A197" s="11"/>
      <c r="B197" s="11"/>
      <c r="C197" s="12"/>
      <c r="D197" s="12"/>
      <c r="E197" s="12"/>
      <c r="F197" s="12"/>
      <c r="G197" s="12"/>
      <c r="H197" s="12"/>
      <c r="I197" s="13"/>
      <c r="J197" s="13"/>
      <c r="AE197" s="7"/>
    </row>
    <row r="198" spans="1:31" x14ac:dyDescent="0.25">
      <c r="A198" s="11"/>
      <c r="B198" s="11"/>
      <c r="C198" s="12"/>
      <c r="D198" s="12"/>
      <c r="E198" s="12"/>
      <c r="F198" s="12"/>
      <c r="G198" s="12"/>
      <c r="H198" s="12"/>
      <c r="I198" s="13"/>
      <c r="J198" s="13"/>
      <c r="AE198" s="7"/>
    </row>
    <row r="199" spans="1:31" x14ac:dyDescent="0.25">
      <c r="A199" s="11"/>
      <c r="B199" s="11"/>
      <c r="C199" s="12"/>
      <c r="D199" s="12"/>
      <c r="E199" s="12"/>
      <c r="F199" s="12"/>
      <c r="G199" s="12"/>
      <c r="H199" s="12"/>
      <c r="I199" s="13"/>
      <c r="J199" s="13"/>
      <c r="AE199" s="7"/>
    </row>
    <row r="200" spans="1:31" x14ac:dyDescent="0.25">
      <c r="A200" s="11"/>
      <c r="B200" s="11"/>
      <c r="C200" s="12"/>
      <c r="D200" s="12"/>
      <c r="E200" s="12"/>
      <c r="F200" s="12"/>
      <c r="G200" s="12"/>
      <c r="H200" s="12"/>
      <c r="I200" s="13"/>
      <c r="J200" s="13"/>
      <c r="AE200" s="7"/>
    </row>
    <row r="201" spans="1:31" x14ac:dyDescent="0.25">
      <c r="A201" s="11"/>
      <c r="B201" s="11"/>
      <c r="C201" s="12"/>
      <c r="D201" s="12"/>
      <c r="E201" s="12"/>
      <c r="F201" s="12"/>
      <c r="G201" s="12"/>
      <c r="H201" s="12"/>
      <c r="I201" s="13"/>
      <c r="J201" s="13"/>
      <c r="AE201" s="7"/>
    </row>
    <row r="202" spans="1:31" x14ac:dyDescent="0.25">
      <c r="A202" s="11"/>
      <c r="B202" s="11"/>
      <c r="C202" s="12"/>
      <c r="D202" s="12"/>
      <c r="E202" s="12"/>
      <c r="F202" s="12"/>
      <c r="G202" s="12"/>
      <c r="H202" s="12"/>
      <c r="I202" s="13"/>
      <c r="J202" s="13"/>
      <c r="AE202" s="7"/>
    </row>
    <row r="203" spans="1:31" x14ac:dyDescent="0.25">
      <c r="A203" s="11"/>
      <c r="B203" s="11"/>
      <c r="C203" s="12"/>
      <c r="D203" s="12"/>
      <c r="E203" s="12"/>
      <c r="F203" s="12"/>
      <c r="G203" s="12"/>
      <c r="H203" s="12"/>
      <c r="I203" s="13"/>
      <c r="J203" s="13"/>
      <c r="AE203" s="7"/>
    </row>
    <row r="204" spans="1:31" x14ac:dyDescent="0.25">
      <c r="A204" s="11"/>
      <c r="B204" s="11"/>
      <c r="C204" s="12"/>
      <c r="D204" s="12"/>
      <c r="E204" s="12"/>
      <c r="F204" s="12"/>
      <c r="G204" s="12"/>
      <c r="H204" s="12"/>
      <c r="I204" s="13"/>
      <c r="J204" s="13"/>
      <c r="AE204" s="7"/>
    </row>
    <row r="205" spans="1:31" x14ac:dyDescent="0.25">
      <c r="A205" s="11"/>
      <c r="B205" s="11"/>
      <c r="C205" s="12"/>
      <c r="D205" s="12"/>
      <c r="E205" s="12"/>
      <c r="F205" s="12"/>
      <c r="G205" s="12"/>
      <c r="H205" s="12"/>
      <c r="I205" s="13"/>
      <c r="J205" s="13"/>
      <c r="AE205" s="7"/>
    </row>
    <row r="206" spans="1:31" x14ac:dyDescent="0.25">
      <c r="A206" s="11"/>
      <c r="B206" s="11"/>
      <c r="C206" s="12"/>
      <c r="D206" s="12"/>
      <c r="E206" s="12"/>
      <c r="F206" s="12"/>
      <c r="G206" s="12"/>
      <c r="H206" s="12"/>
      <c r="I206" s="13"/>
      <c r="J206" s="13"/>
      <c r="AE206" s="7"/>
    </row>
    <row r="207" spans="1:31" x14ac:dyDescent="0.25">
      <c r="A207" s="11"/>
      <c r="B207" s="11"/>
      <c r="C207" s="12"/>
      <c r="D207" s="12"/>
      <c r="E207" s="12"/>
      <c r="F207" s="12"/>
      <c r="G207" s="12"/>
      <c r="H207" s="12"/>
      <c r="I207" s="13"/>
      <c r="J207" s="13"/>
      <c r="AE207" s="7"/>
    </row>
    <row r="208" spans="1:31" x14ac:dyDescent="0.25">
      <c r="A208" s="11"/>
      <c r="B208" s="11"/>
      <c r="C208" s="12"/>
      <c r="D208" s="12"/>
      <c r="E208" s="12"/>
      <c r="F208" s="12"/>
      <c r="G208" s="12"/>
      <c r="H208" s="12"/>
      <c r="I208" s="13"/>
      <c r="J208" s="13"/>
      <c r="AE208" s="7"/>
    </row>
    <row r="209" spans="1:10" x14ac:dyDescent="0.25">
      <c r="A209" s="11"/>
      <c r="B209" s="11"/>
      <c r="C209" s="12"/>
      <c r="D209" s="12"/>
      <c r="E209" s="12"/>
      <c r="F209" s="12"/>
      <c r="G209" s="12"/>
      <c r="H209" s="12"/>
      <c r="I209" s="13"/>
      <c r="J209" s="13"/>
    </row>
    <row r="210" spans="1:10" x14ac:dyDescent="0.25">
      <c r="A210" s="11"/>
      <c r="B210" s="11"/>
      <c r="C210" s="12"/>
      <c r="D210" s="12"/>
      <c r="E210" s="12"/>
      <c r="F210" s="12"/>
      <c r="G210" s="12"/>
      <c r="H210" s="12"/>
      <c r="I210" s="13"/>
      <c r="J210" s="13"/>
    </row>
    <row r="211" spans="1:10" x14ac:dyDescent="0.25">
      <c r="A211" s="11"/>
      <c r="B211" s="11"/>
      <c r="C211" s="12"/>
      <c r="D211" s="12"/>
      <c r="E211" s="12"/>
      <c r="F211" s="12"/>
      <c r="G211" s="12"/>
      <c r="H211" s="12"/>
      <c r="I211" s="13"/>
      <c r="J211" s="13"/>
    </row>
    <row r="212" spans="1:10" x14ac:dyDescent="0.25">
      <c r="A212" s="11"/>
      <c r="B212" s="11"/>
      <c r="C212" s="12"/>
      <c r="D212" s="12"/>
      <c r="E212" s="12"/>
      <c r="F212" s="12"/>
      <c r="G212" s="12"/>
      <c r="H212" s="12"/>
      <c r="I212" s="13"/>
      <c r="J212" s="13"/>
    </row>
    <row r="213" spans="1:10" x14ac:dyDescent="0.25">
      <c r="A213" s="11"/>
      <c r="B213" s="11"/>
      <c r="C213" s="12"/>
      <c r="D213" s="12"/>
      <c r="E213" s="12"/>
      <c r="F213" s="12"/>
      <c r="G213" s="12"/>
      <c r="H213" s="12"/>
      <c r="I213" s="13"/>
      <c r="J213" s="13"/>
    </row>
    <row r="214" spans="1:10" x14ac:dyDescent="0.25">
      <c r="A214" s="11"/>
      <c r="B214" s="11"/>
      <c r="C214" s="12"/>
      <c r="D214" s="12"/>
      <c r="E214" s="12"/>
      <c r="F214" s="12"/>
      <c r="G214" s="12"/>
      <c r="H214" s="12"/>
      <c r="I214" s="13"/>
      <c r="J214" s="13"/>
    </row>
    <row r="215" spans="1:10" x14ac:dyDescent="0.25">
      <c r="A215" s="11"/>
      <c r="B215" s="11"/>
      <c r="C215" s="12"/>
      <c r="D215" s="12"/>
      <c r="E215" s="12"/>
      <c r="F215" s="12"/>
      <c r="G215" s="12"/>
      <c r="H215" s="12"/>
      <c r="I215" s="13"/>
      <c r="J215" s="13"/>
    </row>
    <row r="216" spans="1:10" x14ac:dyDescent="0.25">
      <c r="A216" s="11"/>
      <c r="B216" s="11"/>
      <c r="C216" s="12"/>
      <c r="D216" s="12"/>
      <c r="E216" s="12"/>
      <c r="F216" s="12"/>
      <c r="G216" s="12"/>
      <c r="H216" s="12"/>
      <c r="I216" s="13"/>
      <c r="J216" s="13"/>
    </row>
    <row r="217" spans="1:10" x14ac:dyDescent="0.25">
      <c r="A217" s="11"/>
      <c r="B217" s="11"/>
      <c r="C217" s="12"/>
      <c r="D217" s="12"/>
      <c r="E217" s="12"/>
      <c r="F217" s="12"/>
      <c r="G217" s="12"/>
      <c r="H217" s="12"/>
      <c r="I217" s="13"/>
      <c r="J217" s="13"/>
    </row>
    <row r="218" spans="1:10" x14ac:dyDescent="0.25">
      <c r="A218" s="11"/>
      <c r="B218" s="11"/>
      <c r="C218" s="12"/>
      <c r="D218" s="12"/>
      <c r="E218" s="12"/>
      <c r="F218" s="12"/>
      <c r="G218" s="12"/>
      <c r="H218" s="12"/>
      <c r="I218" s="13"/>
      <c r="J218" s="13"/>
    </row>
    <row r="219" spans="1:10" x14ac:dyDescent="0.25">
      <c r="A219" s="11"/>
      <c r="B219" s="11"/>
      <c r="C219" s="12"/>
      <c r="D219" s="12"/>
      <c r="E219" s="12"/>
      <c r="F219" s="12"/>
      <c r="G219" s="12"/>
      <c r="H219" s="12"/>
      <c r="I219" s="13"/>
      <c r="J219" s="13"/>
    </row>
    <row r="220" spans="1:10" x14ac:dyDescent="0.25">
      <c r="A220" s="11"/>
      <c r="B220" s="11"/>
      <c r="C220" s="12"/>
      <c r="D220" s="12"/>
      <c r="E220" s="12"/>
      <c r="F220" s="12"/>
      <c r="G220" s="12"/>
      <c r="H220" s="12"/>
      <c r="I220" s="13"/>
      <c r="J220" s="13"/>
    </row>
    <row r="221" spans="1:10" x14ac:dyDescent="0.25">
      <c r="A221" s="11"/>
      <c r="B221" s="11"/>
      <c r="C221" s="12"/>
      <c r="D221" s="12"/>
      <c r="E221" s="12"/>
      <c r="F221" s="12"/>
      <c r="G221" s="12"/>
      <c r="H221" s="12"/>
      <c r="I221" s="13"/>
      <c r="J221" s="13"/>
    </row>
    <row r="222" spans="1:10" x14ac:dyDescent="0.25">
      <c r="A222" s="11"/>
      <c r="B222" s="11"/>
      <c r="C222" s="12"/>
      <c r="D222" s="12"/>
      <c r="E222" s="12"/>
      <c r="F222" s="12"/>
      <c r="G222" s="12"/>
      <c r="H222" s="12"/>
      <c r="I222" s="13"/>
      <c r="J222" s="13"/>
    </row>
    <row r="223" spans="1:10" x14ac:dyDescent="0.25">
      <c r="A223" s="11"/>
      <c r="B223" s="11"/>
      <c r="C223" s="12"/>
      <c r="D223" s="12"/>
      <c r="E223" s="12"/>
      <c r="F223" s="12"/>
      <c r="G223" s="12"/>
      <c r="H223" s="12"/>
      <c r="I223" s="13"/>
      <c r="J223" s="13"/>
    </row>
  </sheetData>
  <mergeCells count="17">
    <mergeCell ref="A15:A16"/>
    <mergeCell ref="C15:C16"/>
    <mergeCell ref="D15:D16"/>
    <mergeCell ref="AD15:AD16"/>
    <mergeCell ref="AE15:AE16"/>
    <mergeCell ref="B15:B16"/>
    <mergeCell ref="AG15:AG16"/>
    <mergeCell ref="AH15:AH16"/>
    <mergeCell ref="AJ15:AJ16"/>
    <mergeCell ref="AF15:AF16"/>
    <mergeCell ref="E15:J15"/>
    <mergeCell ref="K15:Q15"/>
    <mergeCell ref="R15:U15"/>
    <mergeCell ref="V15:Y15"/>
    <mergeCell ref="Z15:AA15"/>
    <mergeCell ref="AB15:AC15"/>
    <mergeCell ref="AI15:AI16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Ulfa Maulidevi</dc:creator>
  <cp:lastModifiedBy>rinaldi-irk</cp:lastModifiedBy>
  <dcterms:created xsi:type="dcterms:W3CDTF">2016-05-19T08:11:18Z</dcterms:created>
  <dcterms:modified xsi:type="dcterms:W3CDTF">2019-05-21T05:43:22Z</dcterms:modified>
</cp:coreProperties>
</file>