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30" windowWidth="18195" windowHeight="10920" activeTab="1"/>
  </bookViews>
  <sheets>
    <sheet name="IF2211-K2" sheetId="2" r:id="rId1"/>
    <sheet name="IF2211-K1" sheetId="3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D77" i="3"/>
  <c r="E77"/>
  <c r="N77"/>
  <c r="P77"/>
  <c r="Q77"/>
  <c r="D76"/>
  <c r="E76"/>
  <c r="N76"/>
  <c r="P76"/>
  <c r="D72"/>
  <c r="E72"/>
  <c r="Q72" s="1"/>
  <c r="N72"/>
  <c r="P72"/>
  <c r="D71"/>
  <c r="E71"/>
  <c r="N71"/>
  <c r="P71"/>
  <c r="D70"/>
  <c r="E70"/>
  <c r="N70"/>
  <c r="P70"/>
  <c r="Q70"/>
  <c r="D69"/>
  <c r="E69"/>
  <c r="N69"/>
  <c r="P69"/>
  <c r="D68"/>
  <c r="E68"/>
  <c r="Q68" s="1"/>
  <c r="N68"/>
  <c r="P68"/>
  <c r="D67"/>
  <c r="E67"/>
  <c r="N67"/>
  <c r="P67"/>
  <c r="D66"/>
  <c r="E66"/>
  <c r="N66"/>
  <c r="P66"/>
  <c r="Q66"/>
  <c r="D65"/>
  <c r="E65"/>
  <c r="N65"/>
  <c r="P65"/>
  <c r="I65"/>
  <c r="Q65"/>
  <c r="D64"/>
  <c r="E64"/>
  <c r="N64"/>
  <c r="P64"/>
  <c r="D63"/>
  <c r="E63"/>
  <c r="Q63" s="1"/>
  <c r="N63"/>
  <c r="P63"/>
  <c r="D62"/>
  <c r="E62"/>
  <c r="N62"/>
  <c r="P62"/>
  <c r="D61"/>
  <c r="E61"/>
  <c r="N61"/>
  <c r="P61"/>
  <c r="Q61"/>
  <c r="D60"/>
  <c r="E60"/>
  <c r="N60"/>
  <c r="P60"/>
  <c r="D59"/>
  <c r="E59"/>
  <c r="Q59" s="1"/>
  <c r="N59"/>
  <c r="P59"/>
  <c r="D58"/>
  <c r="E58"/>
  <c r="N58"/>
  <c r="P58"/>
  <c r="D57"/>
  <c r="E57"/>
  <c r="N57"/>
  <c r="P57"/>
  <c r="Q57"/>
  <c r="D56"/>
  <c r="E56"/>
  <c r="N56"/>
  <c r="P56"/>
  <c r="D55"/>
  <c r="E55"/>
  <c r="Q55" s="1"/>
  <c r="N55"/>
  <c r="P55"/>
  <c r="D54"/>
  <c r="E54"/>
  <c r="N54"/>
  <c r="P54"/>
  <c r="D53"/>
  <c r="E53"/>
  <c r="N53"/>
  <c r="P53"/>
  <c r="Q53"/>
  <c r="D52"/>
  <c r="E52"/>
  <c r="N52"/>
  <c r="P52"/>
  <c r="D51"/>
  <c r="E51"/>
  <c r="Q51" s="1"/>
  <c r="N51"/>
  <c r="P51"/>
  <c r="D50"/>
  <c r="E50"/>
  <c r="N50"/>
  <c r="P50"/>
  <c r="D49"/>
  <c r="E49"/>
  <c r="N49"/>
  <c r="P49"/>
  <c r="Q49"/>
  <c r="N48"/>
  <c r="Q48" s="1"/>
  <c r="P48"/>
  <c r="D47"/>
  <c r="E47"/>
  <c r="N47"/>
  <c r="P47"/>
  <c r="Q47"/>
  <c r="D46"/>
  <c r="E46"/>
  <c r="N46"/>
  <c r="P46"/>
  <c r="I46"/>
  <c r="Q46"/>
  <c r="D45"/>
  <c r="E45"/>
  <c r="N45"/>
  <c r="P45"/>
  <c r="D44"/>
  <c r="E44"/>
  <c r="Q44" s="1"/>
  <c r="N44"/>
  <c r="P44"/>
  <c r="D43"/>
  <c r="E43"/>
  <c r="N43"/>
  <c r="P43"/>
  <c r="D42"/>
  <c r="E42"/>
  <c r="N42"/>
  <c r="P42"/>
  <c r="Q42"/>
  <c r="D41"/>
  <c r="E41"/>
  <c r="N41"/>
  <c r="P41"/>
  <c r="D40"/>
  <c r="E40"/>
  <c r="Q40" s="1"/>
  <c r="N40"/>
  <c r="P40"/>
  <c r="D39"/>
  <c r="E39"/>
  <c r="N39"/>
  <c r="P39"/>
  <c r="D38"/>
  <c r="E38"/>
  <c r="N38"/>
  <c r="P38"/>
  <c r="Q38"/>
  <c r="D37"/>
  <c r="E37"/>
  <c r="N37"/>
  <c r="P37"/>
  <c r="D36"/>
  <c r="E36"/>
  <c r="Q36" s="1"/>
  <c r="N36"/>
  <c r="P36"/>
  <c r="D35"/>
  <c r="E35"/>
  <c r="N35"/>
  <c r="P35"/>
  <c r="D34"/>
  <c r="E34"/>
  <c r="N34"/>
  <c r="P34"/>
  <c r="Q34"/>
  <c r="D33"/>
  <c r="E33"/>
  <c r="N33"/>
  <c r="P33"/>
  <c r="D32"/>
  <c r="E32"/>
  <c r="Q32" s="1"/>
  <c r="N32"/>
  <c r="P32"/>
  <c r="D31"/>
  <c r="E31"/>
  <c r="N31"/>
  <c r="P31"/>
  <c r="D30"/>
  <c r="E30"/>
  <c r="N30"/>
  <c r="P30"/>
  <c r="Q30"/>
  <c r="D29"/>
  <c r="E29"/>
  <c r="N29"/>
  <c r="P29"/>
  <c r="D28"/>
  <c r="E28"/>
  <c r="Q28" s="1"/>
  <c r="N28"/>
  <c r="P28"/>
  <c r="D27"/>
  <c r="E27"/>
  <c r="N27"/>
  <c r="P27"/>
  <c r="D26"/>
  <c r="E26"/>
  <c r="N26"/>
  <c r="P26"/>
  <c r="Q26"/>
  <c r="D25"/>
  <c r="E25"/>
  <c r="N25"/>
  <c r="P25"/>
  <c r="D24"/>
  <c r="E24"/>
  <c r="Q24" s="1"/>
  <c r="N24"/>
  <c r="P24"/>
  <c r="D23"/>
  <c r="E23"/>
  <c r="N23"/>
  <c r="P23"/>
  <c r="D22"/>
  <c r="E22"/>
  <c r="N22"/>
  <c r="P22"/>
  <c r="Q22"/>
  <c r="D79"/>
  <c r="E79"/>
  <c r="N79"/>
  <c r="P79"/>
  <c r="D74"/>
  <c r="E74"/>
  <c r="I74"/>
  <c r="N74"/>
  <c r="P74"/>
  <c r="D75"/>
  <c r="E75"/>
  <c r="N75"/>
  <c r="P75"/>
  <c r="D78"/>
  <c r="E78"/>
  <c r="N78"/>
  <c r="P78"/>
  <c r="D73"/>
  <c r="E73"/>
  <c r="N73"/>
  <c r="P73"/>
  <c r="O55" i="2"/>
  <c r="O57"/>
  <c r="O63"/>
  <c r="O66"/>
  <c r="O64"/>
  <c r="O61"/>
  <c r="O50"/>
  <c r="O52"/>
  <c r="O36"/>
  <c r="O40"/>
  <c r="O42"/>
  <c r="O22"/>
  <c r="O70"/>
  <c r="O37"/>
  <c r="O25"/>
  <c r="O27"/>
  <c r="O34"/>
  <c r="O31"/>
  <c r="O59"/>
  <c r="O65"/>
  <c r="O51"/>
  <c r="O75"/>
  <c r="O60"/>
  <c r="O58"/>
  <c r="O33"/>
  <c r="O29"/>
  <c r="O69"/>
  <c r="O54"/>
  <c r="O47"/>
  <c r="O41"/>
  <c r="O74"/>
  <c r="O43"/>
  <c r="O38"/>
  <c r="O49"/>
  <c r="O53"/>
  <c r="O56"/>
  <c r="O24"/>
  <c r="O72"/>
  <c r="O35"/>
  <c r="O39"/>
  <c r="O30"/>
  <c r="O45"/>
  <c r="O23"/>
  <c r="O62"/>
  <c r="O68"/>
  <c r="O26"/>
  <c r="O46"/>
  <c r="O78"/>
  <c r="O79"/>
  <c r="O73"/>
  <c r="O67"/>
  <c r="O71"/>
  <c r="I44"/>
  <c r="O44"/>
  <c r="I32"/>
  <c r="O32"/>
  <c r="I28"/>
  <c r="O28"/>
  <c r="I76"/>
  <c r="O76"/>
  <c r="I77"/>
  <c r="O77"/>
  <c r="I48"/>
  <c r="O48"/>
  <c r="Q76" i="3" l="1"/>
  <c r="Q73"/>
  <c r="Q75"/>
  <c r="Q79"/>
  <c r="Q25"/>
  <c r="Q29"/>
  <c r="Q33"/>
  <c r="Q37"/>
  <c r="Q41"/>
  <c r="Q45"/>
  <c r="Q52"/>
  <c r="Q56"/>
  <c r="Q60"/>
  <c r="Q64"/>
  <c r="Q69"/>
  <c r="Q78"/>
  <c r="Q74"/>
  <c r="Q23"/>
  <c r="Q27"/>
  <c r="Q31"/>
  <c r="Q35"/>
  <c r="Q39"/>
  <c r="Q43"/>
  <c r="Q50"/>
  <c r="Q54"/>
  <c r="Q58"/>
  <c r="Q62"/>
  <c r="Q67"/>
  <c r="Q71"/>
</calcChain>
</file>

<file path=xl/sharedStrings.xml><?xml version="1.0" encoding="utf-8"?>
<sst xmlns="http://schemas.openxmlformats.org/spreadsheetml/2006/main" count="517" uniqueCount="157">
  <si>
    <t>NIM</t>
  </si>
  <si>
    <t>Nama</t>
  </si>
  <si>
    <t>UTS</t>
  </si>
  <si>
    <t>UAS</t>
  </si>
  <si>
    <t>B</t>
  </si>
  <si>
    <t>A</t>
  </si>
  <si>
    <t>AB</t>
  </si>
  <si>
    <t>C</t>
  </si>
  <si>
    <t>BC</t>
  </si>
  <si>
    <t>Prediksi</t>
  </si>
  <si>
    <t>Makalah</t>
  </si>
  <si>
    <t>Okihita Hasiholan Sihaloho</t>
  </si>
  <si>
    <t>Trapsilo Pramudya Bumi</t>
  </si>
  <si>
    <t>Tito D Kesumo Siregar</t>
  </si>
  <si>
    <t>Kehadiran</t>
  </si>
  <si>
    <t>Tucil 1</t>
  </si>
  <si>
    <t>Tucil 2</t>
  </si>
  <si>
    <t>Tucil 3</t>
  </si>
  <si>
    <t>Tubes 1</t>
  </si>
  <si>
    <t>Tubes 2</t>
  </si>
  <si>
    <t>Tubes 3</t>
  </si>
  <si>
    <t>Nilai Akhir</t>
  </si>
  <si>
    <t>Kenyataan</t>
  </si>
  <si>
    <t>No</t>
  </si>
  <si>
    <t>Nilai Makalah</t>
  </si>
  <si>
    <t>E</t>
  </si>
  <si>
    <t>-</t>
  </si>
  <si>
    <t>D</t>
  </si>
  <si>
    <t xml:space="preserve">  </t>
  </si>
  <si>
    <t>Dr. Rinaldi Munir &amp; Dr. Masayu Leylia Khodra</t>
  </si>
  <si>
    <t xml:space="preserve">IF2211 Strategi Algoritma </t>
  </si>
  <si>
    <t>Semester II Tahun 2013/2014</t>
  </si>
  <si>
    <t>Dwitri Desvira</t>
  </si>
  <si>
    <t>Ongki Herlambang</t>
  </si>
  <si>
    <t>Mohamad Ramdan Fadilah</t>
  </si>
  <si>
    <t>Sabituddin</t>
  </si>
  <si>
    <t>David F Aritonang</t>
  </si>
  <si>
    <t>Eldwin Christian</t>
  </si>
  <si>
    <t>Tirta Wening Rachman</t>
  </si>
  <si>
    <t>Arina Listyarini Dwiastuti</t>
  </si>
  <si>
    <t>Ichwan Haryo Sembodo</t>
  </si>
  <si>
    <t>Kevin Yudi Utama</t>
  </si>
  <si>
    <t>Fahziar Riesad Wutono</t>
  </si>
  <si>
    <t>Muhammad Yafi</t>
  </si>
  <si>
    <t>Mario Tressa Juzar</t>
  </si>
  <si>
    <t>Tony</t>
  </si>
  <si>
    <t>Gifari Kautsar</t>
  </si>
  <si>
    <t>Andarias Silvanus</t>
  </si>
  <si>
    <t>Riady Sastra Kusuma</t>
  </si>
  <si>
    <t>Indam Muhammad</t>
  </si>
  <si>
    <t>Andre Susanto</t>
  </si>
  <si>
    <t>Alvin Natawiguna</t>
  </si>
  <si>
    <t>Timothy Pratama</t>
  </si>
  <si>
    <t>Vidia Anindhita</t>
  </si>
  <si>
    <t>Riva Syafri Rachmatullah</t>
  </si>
  <si>
    <t>Viktor Trimulya Buntoro</t>
  </si>
  <si>
    <t>Yusuf Rahmatullah</t>
  </si>
  <si>
    <t>Muhammad Reza Irvanda</t>
  </si>
  <si>
    <t>Kevin Maulana</t>
  </si>
  <si>
    <t>Michael Alexander Wangsa</t>
  </si>
  <si>
    <t>Muntaha Ilmi</t>
  </si>
  <si>
    <t>Teofebano Kristo</t>
  </si>
  <si>
    <t>Try Ajitiono</t>
  </si>
  <si>
    <t>Luqman Faizlani Kusnadi</t>
  </si>
  <si>
    <t>Danang Afnan Hudaya</t>
  </si>
  <si>
    <t>Andrey Simaputera</t>
  </si>
  <si>
    <t>Adhika Sigit Ramanto</t>
  </si>
  <si>
    <t>Riska</t>
  </si>
  <si>
    <t>Daniar Heri Kurniawan</t>
  </si>
  <si>
    <t>Calvin Sadewa</t>
  </si>
  <si>
    <t>Khaidzir Muhammad Shahih</t>
  </si>
  <si>
    <t>Willy</t>
  </si>
  <si>
    <t>Kanya Paramita</t>
  </si>
  <si>
    <t>Jacqueline Ibrahim</t>
  </si>
  <si>
    <t>Ahmad Zaky</t>
  </si>
  <si>
    <t>Ramandika Pranamulia</t>
  </si>
  <si>
    <t>Hayyu' Luthfi Hanifah</t>
  </si>
  <si>
    <t>Marcelinus Henry M</t>
  </si>
  <si>
    <t>Choirunnisa Fatima</t>
  </si>
  <si>
    <t>Stanley Santoso</t>
  </si>
  <si>
    <t>Annisa'ur Rosi Lutfiana</t>
  </si>
  <si>
    <t>Nisa Dian Rachmadi</t>
  </si>
  <si>
    <t>Reinaldo Michael Hasian</t>
  </si>
  <si>
    <t>Aldyaka Mushofan</t>
  </si>
  <si>
    <t>Kevin</t>
  </si>
  <si>
    <t>William Stefan Hartono</t>
  </si>
  <si>
    <t>Luthfi Hamid Masykuri</t>
  </si>
  <si>
    <t>Andre Novelando</t>
  </si>
  <si>
    <t>Aisyah Dzulqaidah</t>
  </si>
  <si>
    <t>Sonny Fitra Arfian</t>
  </si>
  <si>
    <t>Firdaus Ibnu Romadhon</t>
  </si>
  <si>
    <t>Paskasius Wahyu Wibisono</t>
  </si>
  <si>
    <t>Muhammad Hanif Indra</t>
  </si>
  <si>
    <t>Thea Olivia</t>
  </si>
  <si>
    <t>Reno Rasyad</t>
  </si>
  <si>
    <t>Darwin Prasetio</t>
  </si>
  <si>
    <t>Fauzan Hilmi Ramadhian</t>
  </si>
  <si>
    <t>Chrestella Stephanie</t>
  </si>
  <si>
    <t>Mamat Rahmat</t>
  </si>
  <si>
    <t>Rita Sarah</t>
  </si>
  <si>
    <t>Denny Astika H</t>
  </si>
  <si>
    <t>Joshua Bezaleel Abednego</t>
  </si>
  <si>
    <t>Jan Wira Gotama Putra</t>
  </si>
  <si>
    <t>Arieza Nadya Sekariani</t>
  </si>
  <si>
    <t>Christ Angga Saputra</t>
  </si>
  <si>
    <t>Eric</t>
  </si>
  <si>
    <t>Junita Sinambela</t>
  </si>
  <si>
    <t>Stephen</t>
  </si>
  <si>
    <t>Cilvia Sianora Putri</t>
  </si>
  <si>
    <t>Linda Sekawati</t>
  </si>
  <si>
    <t>Jonathan</t>
  </si>
  <si>
    <t>Ahmad</t>
  </si>
  <si>
    <t>Steve Immanuel Harnadi</t>
  </si>
  <si>
    <t>Yanfa Adi Putra</t>
  </si>
  <si>
    <t>Felicia Christie</t>
  </si>
  <si>
    <t>Ivana Clairine Irsan</t>
  </si>
  <si>
    <t>Aryya Dwisatya Widigdha</t>
  </si>
  <si>
    <t>Gilang Julian Suherik</t>
  </si>
  <si>
    <t>Fahmi Dumadi</t>
  </si>
  <si>
    <t>Diah Fauziah</t>
  </si>
  <si>
    <t>Yollanda Sekarrini</t>
  </si>
  <si>
    <t>Rakhmatullah Yoga Sutrisna</t>
  </si>
  <si>
    <t>Mario Filino</t>
  </si>
  <si>
    <t>Susanti Gojali</t>
  </si>
  <si>
    <t>Jeffrey Lingga Binangkit</t>
  </si>
  <si>
    <t>Tegar Aji Pangestu</t>
  </si>
  <si>
    <t>Ardi Wicaksono</t>
  </si>
  <si>
    <t>M Husain Ja'fari</t>
  </si>
  <si>
    <t>Winson Waisakurnia</t>
  </si>
  <si>
    <t>Bagaskara Pramudita</t>
  </si>
  <si>
    <t>Rafi Ramadhan Isakh</t>
  </si>
  <si>
    <t>Khoirunnisa Afifah</t>
  </si>
  <si>
    <t>Dariel Valdano</t>
  </si>
  <si>
    <t>Hendro Triokta Brianto</t>
  </si>
  <si>
    <t>Ihsan Naufal Ardanto</t>
  </si>
  <si>
    <t>Melvin Fonda</t>
  </si>
  <si>
    <t>Mochamad Lutfi F</t>
  </si>
  <si>
    <t>Rikysamuel</t>
  </si>
  <si>
    <t>Windy Amelia</t>
  </si>
  <si>
    <t>Jonathan Sudibya</t>
  </si>
  <si>
    <t>Edmund Ophie</t>
  </si>
  <si>
    <t>Aurelia</t>
  </si>
  <si>
    <t>Akhmad Fakhoni Listiyan D</t>
  </si>
  <si>
    <t>Bandung, 28 Mei 2014</t>
  </si>
  <si>
    <t xml:space="preserve">PERHATIAN: Diberikan masa konfirmasi nilai paling lambat Hari Jumat 30 Mei 2014 jam 13.00 dengan </t>
  </si>
  <si>
    <t>Dosen: 1. Rinaldi Munir (K2)</t>
  </si>
  <si>
    <t xml:space="preserve">             2. Masayu Leylia Khodra (K1)</t>
  </si>
  <si>
    <t>Kelas K2</t>
  </si>
  <si>
    <t>Rata-rata latihan</t>
  </si>
  <si>
    <t>Max(Latihan,Kehadiran*100/26)</t>
  </si>
  <si>
    <r>
      <t>Bobot penilaian</t>
    </r>
    <r>
      <rPr>
        <sz val="10"/>
        <rFont val="Arial"/>
        <family val="2"/>
      </rPr>
      <t xml:space="preserve">: </t>
    </r>
  </si>
  <si>
    <r>
      <t xml:space="preserve">K2 : </t>
    </r>
    <r>
      <rPr>
        <sz val="10"/>
        <rFont val="Arial"/>
        <family val="2"/>
      </rPr>
      <t>Nilai Akhir = 30% UTS + 30% UAS + 10% Rata-rata Tucil + 20% Rata-rata Tubes</t>
    </r>
  </si>
  <si>
    <r>
      <t xml:space="preserve">K1 : </t>
    </r>
    <r>
      <rPr>
        <sz val="10"/>
        <rFont val="Arial"/>
        <family val="2"/>
      </rPr>
      <t>Nilai Akhir = 30% UTS + 30% UAS + 10% Rata-rata Tucil + 20% Rata-rata Tubes</t>
    </r>
  </si>
  <si>
    <r>
      <t xml:space="preserve">               </t>
    </r>
    <r>
      <rPr>
        <sz val="10"/>
        <rFont val="Arial"/>
        <family val="2"/>
      </rPr>
      <t>+ 5% (Kehadiran/26*100) + 5% Makalah</t>
    </r>
  </si>
  <si>
    <r>
      <t xml:space="preserve">               </t>
    </r>
    <r>
      <rPr>
        <sz val="10"/>
        <rFont val="Arial"/>
        <family val="2"/>
      </rPr>
      <t>+ 5% Max(Latihan, Kehadiran/26*100) + 5% Makalah</t>
    </r>
  </si>
  <si>
    <t>Kelas 1</t>
  </si>
  <si>
    <t>membawa bukti yang ada. Berkas UAS dan PR dapat diambil DI Lab IRK. Khusus dengan Bu Masayu via email.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</si>
</sst>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quotePrefix="1" applyFont="1" applyBorder="1"/>
    <xf numFmtId="0" fontId="0" fillId="0" borderId="0" xfId="0" applyFont="1" applyBorder="1"/>
    <xf numFmtId="0" fontId="0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2" fontId="0" fillId="0" borderId="1" xfId="0" applyNumberFormat="1" applyFont="1" applyBorder="1"/>
    <xf numFmtId="0" fontId="3" fillId="2" borderId="0" xfId="0" applyFont="1" applyFill="1" applyProtection="1"/>
    <xf numFmtId="0" fontId="4" fillId="2" borderId="0" xfId="0" applyFont="1" applyFill="1" applyProtection="1"/>
    <xf numFmtId="0" fontId="5" fillId="0" borderId="0" xfId="0" applyFont="1" applyProtection="1"/>
    <xf numFmtId="0" fontId="4" fillId="0" borderId="0" xfId="0" applyFont="1" applyProtection="1"/>
    <xf numFmtId="0" fontId="6" fillId="2" borderId="0" xfId="0" applyFont="1" applyFill="1" applyProtection="1"/>
    <xf numFmtId="0" fontId="7" fillId="0" borderId="0" xfId="0" applyFont="1"/>
    <xf numFmtId="0" fontId="2" fillId="0" borderId="0" xfId="0" applyFont="1"/>
    <xf numFmtId="0" fontId="8" fillId="0" borderId="1" xfId="0" applyFont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2" fillId="0" borderId="1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3" xfId="0" applyBorder="1"/>
    <xf numFmtId="2" fontId="0" fillId="0" borderId="1" xfId="0" applyNumberFormat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6" borderId="1" xfId="0" applyFill="1" applyBorder="1" applyAlignment="1">
      <alignment wrapText="1"/>
    </xf>
    <xf numFmtId="0" fontId="3" fillId="0" borderId="1" xfId="1" applyBorder="1" applyAlignment="1">
      <alignment wrapText="1"/>
    </xf>
    <xf numFmtId="0" fontId="3" fillId="4" borderId="1" xfId="1" applyFill="1" applyBorder="1" applyAlignment="1">
      <alignment wrapText="1"/>
    </xf>
    <xf numFmtId="0" fontId="3" fillId="3" borderId="1" xfId="1" applyFill="1" applyBorder="1" applyAlignment="1">
      <alignment wrapText="1"/>
    </xf>
    <xf numFmtId="0" fontId="9" fillId="0" borderId="0" xfId="0" applyFont="1" applyProtection="1"/>
    <xf numFmtId="0" fontId="10" fillId="0" borderId="0" xfId="0" applyFont="1" applyProtection="1"/>
    <xf numFmtId="2" fontId="0" fillId="0" borderId="1" xfId="0" applyNumberFormat="1" applyBorder="1" applyAlignment="1">
      <alignment wrapText="1"/>
    </xf>
    <xf numFmtId="2" fontId="0" fillId="3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2" fontId="3" fillId="0" borderId="1" xfId="1" applyNumberFormat="1" applyBorder="1" applyAlignment="1">
      <alignment wrapText="1"/>
    </xf>
    <xf numFmtId="2" fontId="3" fillId="3" borderId="1" xfId="1" applyNumberForma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2" fontId="0" fillId="0" borderId="1" xfId="0" applyNumberForma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0" fillId="6" borderId="1" xfId="0" applyNumberFormat="1" applyFont="1" applyFill="1" applyBorder="1"/>
    <xf numFmtId="0" fontId="8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ataku/Strategi%20Algoritmik/Tahun%202014/Nilai%20%20IF2211%20-%20K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kap"/>
      <sheetName val="detil lat-uts-uas-makalah"/>
      <sheetName val="tugas"/>
      <sheetName val="daftar hadir"/>
    </sheetNames>
    <sheetDataSet>
      <sheetData sheetId="0"/>
      <sheetData sheetId="1">
        <row r="6">
          <cell r="B6">
            <v>13509085</v>
          </cell>
          <cell r="C6" t="str">
            <v>Andre Novelando</v>
          </cell>
          <cell r="D6">
            <v>0</v>
          </cell>
          <cell r="E6">
            <v>0</v>
          </cell>
          <cell r="F6">
            <v>100</v>
          </cell>
          <cell r="G6">
            <v>33.333333333333336</v>
          </cell>
          <cell r="H6">
            <v>10</v>
          </cell>
          <cell r="I6">
            <v>20</v>
          </cell>
          <cell r="J6">
            <v>3</v>
          </cell>
          <cell r="K6">
            <v>17.5</v>
          </cell>
          <cell r="L6">
            <v>25</v>
          </cell>
          <cell r="M6">
            <v>75.5</v>
          </cell>
          <cell r="N6">
            <v>32</v>
          </cell>
          <cell r="O6">
            <v>0</v>
          </cell>
          <cell r="P6">
            <v>20</v>
          </cell>
          <cell r="Q6">
            <v>20</v>
          </cell>
          <cell r="R6">
            <v>2</v>
          </cell>
          <cell r="S6">
            <v>74</v>
          </cell>
          <cell r="T6" t="str">
            <v>C</v>
          </cell>
          <cell r="U6" t="str">
            <v>E</v>
          </cell>
        </row>
        <row r="7">
          <cell r="B7">
            <v>13510005</v>
          </cell>
          <cell r="C7" t="str">
            <v>Aisyah Dzulqaidah</v>
          </cell>
          <cell r="D7">
            <v>0</v>
          </cell>
          <cell r="E7">
            <v>100</v>
          </cell>
          <cell r="F7">
            <v>100</v>
          </cell>
          <cell r="G7">
            <v>66.666666666666671</v>
          </cell>
          <cell r="H7">
            <v>10</v>
          </cell>
          <cell r="I7">
            <v>12</v>
          </cell>
          <cell r="J7">
            <v>1</v>
          </cell>
          <cell r="K7">
            <v>22.5</v>
          </cell>
          <cell r="L7">
            <v>25</v>
          </cell>
          <cell r="M7">
            <v>70.5</v>
          </cell>
          <cell r="N7">
            <v>22.5</v>
          </cell>
          <cell r="O7">
            <v>10</v>
          </cell>
          <cell r="P7">
            <v>4</v>
          </cell>
          <cell r="Q7">
            <v>13</v>
          </cell>
          <cell r="R7">
            <v>2</v>
          </cell>
          <cell r="S7">
            <v>51.5</v>
          </cell>
          <cell r="T7" t="str">
            <v>C</v>
          </cell>
          <cell r="U7" t="str">
            <v>B</v>
          </cell>
        </row>
        <row r="8">
          <cell r="B8">
            <v>13510009</v>
          </cell>
          <cell r="C8" t="str">
            <v>Sonny Fitra Arfian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S8">
            <v>0</v>
          </cell>
          <cell r="U8" t="str">
            <v>E</v>
          </cell>
        </row>
        <row r="9">
          <cell r="B9">
            <v>13510079</v>
          </cell>
          <cell r="C9" t="str">
            <v>Firdaus Ibnu Romadhon</v>
          </cell>
          <cell r="D9">
            <v>50</v>
          </cell>
          <cell r="E9">
            <v>100</v>
          </cell>
          <cell r="F9">
            <v>100</v>
          </cell>
          <cell r="G9">
            <v>83.333333333333329</v>
          </cell>
          <cell r="H9">
            <v>15</v>
          </cell>
          <cell r="I9">
            <v>0</v>
          </cell>
          <cell r="J9">
            <v>1</v>
          </cell>
          <cell r="K9">
            <v>7.5</v>
          </cell>
          <cell r="L9">
            <v>15</v>
          </cell>
          <cell r="M9">
            <v>38.5</v>
          </cell>
          <cell r="N9">
            <v>27</v>
          </cell>
          <cell r="O9">
            <v>0</v>
          </cell>
          <cell r="P9">
            <v>3</v>
          </cell>
          <cell r="Q9">
            <v>19</v>
          </cell>
          <cell r="R9">
            <v>2</v>
          </cell>
          <cell r="S9">
            <v>51</v>
          </cell>
          <cell r="T9" t="str">
            <v>B</v>
          </cell>
          <cell r="U9" t="str">
            <v>E</v>
          </cell>
        </row>
        <row r="10">
          <cell r="B10">
            <v>13510085</v>
          </cell>
          <cell r="C10" t="str">
            <v>Paskasius Wahyu Wibisono</v>
          </cell>
          <cell r="D10">
            <v>0</v>
          </cell>
          <cell r="E10">
            <v>0</v>
          </cell>
          <cell r="F10">
            <v>100</v>
          </cell>
          <cell r="G10">
            <v>33.333333333333336</v>
          </cell>
          <cell r="H10">
            <v>22</v>
          </cell>
          <cell r="I10">
            <v>15</v>
          </cell>
          <cell r="J10">
            <v>0</v>
          </cell>
          <cell r="K10">
            <v>0</v>
          </cell>
          <cell r="L10">
            <v>10</v>
          </cell>
          <cell r="M10">
            <v>47</v>
          </cell>
          <cell r="S10">
            <v>0</v>
          </cell>
          <cell r="U10" t="str">
            <v>E</v>
          </cell>
        </row>
        <row r="11">
          <cell r="B11">
            <v>13510097</v>
          </cell>
          <cell r="C11" t="str">
            <v>Muhammad Hanif Indra</v>
          </cell>
          <cell r="D11">
            <v>50</v>
          </cell>
          <cell r="E11">
            <v>100</v>
          </cell>
          <cell r="F11">
            <v>100</v>
          </cell>
          <cell r="G11">
            <v>83.333333333333329</v>
          </cell>
          <cell r="H11">
            <v>9</v>
          </cell>
          <cell r="I11">
            <v>10</v>
          </cell>
          <cell r="J11">
            <v>0</v>
          </cell>
          <cell r="K11">
            <v>17.5</v>
          </cell>
          <cell r="L11">
            <v>25</v>
          </cell>
          <cell r="M11">
            <v>61.5</v>
          </cell>
          <cell r="N11">
            <v>11</v>
          </cell>
          <cell r="O11">
            <v>0</v>
          </cell>
          <cell r="P11">
            <v>10</v>
          </cell>
          <cell r="Q11">
            <v>10</v>
          </cell>
          <cell r="R11">
            <v>2</v>
          </cell>
          <cell r="S11">
            <v>33</v>
          </cell>
          <cell r="T11" t="str">
            <v>C</v>
          </cell>
          <cell r="U11" t="str">
            <v>E</v>
          </cell>
        </row>
        <row r="12">
          <cell r="B12">
            <v>13511001</v>
          </cell>
          <cell r="C12" t="str">
            <v>Thea Olivia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3</v>
          </cell>
          <cell r="I12">
            <v>5.5</v>
          </cell>
          <cell r="J12">
            <v>2</v>
          </cell>
          <cell r="K12">
            <v>0</v>
          </cell>
          <cell r="L12">
            <v>12.5</v>
          </cell>
          <cell r="M12">
            <v>23</v>
          </cell>
          <cell r="S12">
            <v>0</v>
          </cell>
          <cell r="U12" t="str">
            <v>E</v>
          </cell>
        </row>
        <row r="13">
          <cell r="B13">
            <v>13511045</v>
          </cell>
          <cell r="C13" t="str">
            <v>Reno Rasyad</v>
          </cell>
          <cell r="D13">
            <v>65</v>
          </cell>
          <cell r="E13">
            <v>100</v>
          </cell>
          <cell r="F13">
            <v>100</v>
          </cell>
          <cell r="G13">
            <v>88.333333333333329</v>
          </cell>
          <cell r="H13">
            <v>7</v>
          </cell>
          <cell r="I13">
            <v>1</v>
          </cell>
          <cell r="J13">
            <v>2</v>
          </cell>
          <cell r="K13">
            <v>7</v>
          </cell>
          <cell r="L13">
            <v>15</v>
          </cell>
          <cell r="M13">
            <v>32</v>
          </cell>
          <cell r="N13">
            <v>13</v>
          </cell>
          <cell r="O13">
            <v>0</v>
          </cell>
          <cell r="P13">
            <v>10</v>
          </cell>
          <cell r="Q13">
            <v>14</v>
          </cell>
          <cell r="R13">
            <v>2</v>
          </cell>
          <cell r="S13">
            <v>39</v>
          </cell>
          <cell r="T13" t="str">
            <v>C</v>
          </cell>
          <cell r="U13" t="str">
            <v>E</v>
          </cell>
        </row>
        <row r="14">
          <cell r="B14">
            <v>13512001</v>
          </cell>
          <cell r="C14" t="str">
            <v>Darwin Prasetio</v>
          </cell>
          <cell r="D14">
            <v>85</v>
          </cell>
          <cell r="E14">
            <v>100</v>
          </cell>
          <cell r="F14">
            <v>100</v>
          </cell>
          <cell r="G14">
            <v>95</v>
          </cell>
          <cell r="H14">
            <v>17</v>
          </cell>
          <cell r="I14">
            <v>16</v>
          </cell>
          <cell r="J14">
            <v>3</v>
          </cell>
          <cell r="K14">
            <v>25</v>
          </cell>
          <cell r="L14">
            <v>24</v>
          </cell>
          <cell r="M14">
            <v>85</v>
          </cell>
          <cell r="N14">
            <v>20</v>
          </cell>
          <cell r="O14">
            <v>1</v>
          </cell>
          <cell r="P14">
            <v>10</v>
          </cell>
          <cell r="Q14">
            <v>15</v>
          </cell>
          <cell r="R14">
            <v>2</v>
          </cell>
          <cell r="S14">
            <v>48</v>
          </cell>
          <cell r="T14" t="str">
            <v>B</v>
          </cell>
          <cell r="U14" t="str">
            <v>AB</v>
          </cell>
        </row>
        <row r="15">
          <cell r="B15">
            <v>13512003</v>
          </cell>
          <cell r="C15" t="str">
            <v>Fauzan Hilmi Ramadhian</v>
          </cell>
          <cell r="D15">
            <v>50</v>
          </cell>
          <cell r="E15">
            <v>100</v>
          </cell>
          <cell r="F15">
            <v>100</v>
          </cell>
          <cell r="G15">
            <v>83.333333333333329</v>
          </cell>
          <cell r="H15">
            <v>18</v>
          </cell>
          <cell r="I15">
            <v>20</v>
          </cell>
          <cell r="J15">
            <v>3</v>
          </cell>
          <cell r="K15">
            <v>25</v>
          </cell>
          <cell r="L15">
            <v>25</v>
          </cell>
          <cell r="M15">
            <v>91</v>
          </cell>
          <cell r="N15">
            <v>23</v>
          </cell>
          <cell r="O15">
            <v>5</v>
          </cell>
          <cell r="P15">
            <v>10</v>
          </cell>
          <cell r="Q15">
            <v>27</v>
          </cell>
          <cell r="R15">
            <v>2</v>
          </cell>
          <cell r="S15">
            <v>67</v>
          </cell>
          <cell r="T15" t="str">
            <v>AB</v>
          </cell>
          <cell r="U15" t="str">
            <v>AB</v>
          </cell>
        </row>
        <row r="16">
          <cell r="B16">
            <v>13512005</v>
          </cell>
          <cell r="C16" t="str">
            <v>Chrestella Stephanie</v>
          </cell>
          <cell r="D16">
            <v>90</v>
          </cell>
          <cell r="E16">
            <v>100</v>
          </cell>
          <cell r="F16">
            <v>100</v>
          </cell>
          <cell r="G16">
            <v>96.666666666666671</v>
          </cell>
          <cell r="H16">
            <v>14</v>
          </cell>
          <cell r="I16">
            <v>20</v>
          </cell>
          <cell r="J16">
            <v>3</v>
          </cell>
          <cell r="K16">
            <v>25</v>
          </cell>
          <cell r="L16">
            <v>25</v>
          </cell>
          <cell r="M16">
            <v>87</v>
          </cell>
          <cell r="N16">
            <v>34</v>
          </cell>
          <cell r="O16">
            <v>5</v>
          </cell>
          <cell r="P16">
            <v>10</v>
          </cell>
          <cell r="Q16">
            <v>12</v>
          </cell>
          <cell r="R16">
            <v>2</v>
          </cell>
          <cell r="S16">
            <v>63</v>
          </cell>
          <cell r="T16" t="str">
            <v>B</v>
          </cell>
          <cell r="U16" t="str">
            <v>AB</v>
          </cell>
        </row>
        <row r="17">
          <cell r="B17">
            <v>13512007</v>
          </cell>
          <cell r="C17" t="str">
            <v>Mamat Rahmat</v>
          </cell>
          <cell r="D17">
            <v>95</v>
          </cell>
          <cell r="E17">
            <v>100</v>
          </cell>
          <cell r="F17">
            <v>100</v>
          </cell>
          <cell r="G17">
            <v>98.333333333333329</v>
          </cell>
          <cell r="H17">
            <v>20</v>
          </cell>
          <cell r="I17">
            <v>20</v>
          </cell>
          <cell r="J17">
            <v>0</v>
          </cell>
          <cell r="K17">
            <v>25</v>
          </cell>
          <cell r="L17">
            <v>23</v>
          </cell>
          <cell r="M17">
            <v>88</v>
          </cell>
          <cell r="N17">
            <v>12.5</v>
          </cell>
          <cell r="O17">
            <v>0</v>
          </cell>
          <cell r="P17">
            <v>2</v>
          </cell>
          <cell r="Q17">
            <v>15</v>
          </cell>
          <cell r="R17">
            <v>2</v>
          </cell>
          <cell r="S17">
            <v>31.5</v>
          </cell>
          <cell r="T17" t="str">
            <v>B</v>
          </cell>
          <cell r="U17" t="str">
            <v>B</v>
          </cell>
        </row>
        <row r="18">
          <cell r="B18">
            <v>13512009</v>
          </cell>
          <cell r="C18" t="str">
            <v>Rita Sarah</v>
          </cell>
          <cell r="D18">
            <v>65</v>
          </cell>
          <cell r="E18">
            <v>100</v>
          </cell>
          <cell r="F18">
            <v>100</v>
          </cell>
          <cell r="G18">
            <v>88.333333333333329</v>
          </cell>
          <cell r="H18">
            <v>13</v>
          </cell>
          <cell r="I18">
            <v>15</v>
          </cell>
          <cell r="J18">
            <v>3</v>
          </cell>
          <cell r="K18">
            <v>10</v>
          </cell>
          <cell r="L18">
            <v>5</v>
          </cell>
          <cell r="M18">
            <v>46</v>
          </cell>
          <cell r="N18">
            <v>23</v>
          </cell>
          <cell r="O18">
            <v>5</v>
          </cell>
          <cell r="P18">
            <v>8</v>
          </cell>
          <cell r="Q18">
            <v>11</v>
          </cell>
          <cell r="R18">
            <v>2</v>
          </cell>
          <cell r="S18">
            <v>49</v>
          </cell>
          <cell r="T18" t="str">
            <v>C</v>
          </cell>
          <cell r="U18" t="str">
            <v>B</v>
          </cell>
        </row>
        <row r="19">
          <cell r="B19">
            <v>13512011</v>
          </cell>
          <cell r="C19" t="str">
            <v>Denny Astika H</v>
          </cell>
          <cell r="D19">
            <v>65</v>
          </cell>
          <cell r="E19">
            <v>0</v>
          </cell>
          <cell r="F19">
            <v>100</v>
          </cell>
          <cell r="G19">
            <v>55</v>
          </cell>
          <cell r="H19">
            <v>11</v>
          </cell>
          <cell r="I19">
            <v>11</v>
          </cell>
          <cell r="J19">
            <v>3</v>
          </cell>
          <cell r="K19">
            <v>17.5</v>
          </cell>
          <cell r="L19">
            <v>20</v>
          </cell>
          <cell r="M19">
            <v>62.5</v>
          </cell>
          <cell r="N19">
            <v>25.5</v>
          </cell>
          <cell r="O19">
            <v>8</v>
          </cell>
          <cell r="P19">
            <v>20</v>
          </cell>
          <cell r="Q19">
            <v>11</v>
          </cell>
          <cell r="R19">
            <v>2</v>
          </cell>
          <cell r="S19">
            <v>66.5</v>
          </cell>
          <cell r="T19" t="str">
            <v>C</v>
          </cell>
          <cell r="U19" t="str">
            <v>E</v>
          </cell>
        </row>
        <row r="20">
          <cell r="B20">
            <v>13512013</v>
          </cell>
          <cell r="C20" t="str">
            <v>Joshua Bezaleel Abednego</v>
          </cell>
          <cell r="D20">
            <v>95</v>
          </cell>
          <cell r="E20">
            <v>100</v>
          </cell>
          <cell r="F20">
            <v>100</v>
          </cell>
          <cell r="G20">
            <v>98.333333333333329</v>
          </cell>
          <cell r="H20">
            <v>11</v>
          </cell>
          <cell r="I20">
            <v>17</v>
          </cell>
          <cell r="J20">
            <v>0</v>
          </cell>
          <cell r="K20">
            <v>25</v>
          </cell>
          <cell r="L20">
            <v>20</v>
          </cell>
          <cell r="M20">
            <v>73</v>
          </cell>
          <cell r="N20">
            <v>37.5</v>
          </cell>
          <cell r="O20">
            <v>5</v>
          </cell>
          <cell r="P20">
            <v>20</v>
          </cell>
          <cell r="Q20">
            <v>26</v>
          </cell>
          <cell r="R20">
            <v>2</v>
          </cell>
          <cell r="S20">
            <v>90.5</v>
          </cell>
          <cell r="T20" t="str">
            <v>B</v>
          </cell>
          <cell r="U20" t="str">
            <v>AB</v>
          </cell>
        </row>
        <row r="21">
          <cell r="B21">
            <v>13512015</v>
          </cell>
          <cell r="C21" t="str">
            <v>Jan Wira Gotama Putra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25</v>
          </cell>
          <cell r="I21">
            <v>20</v>
          </cell>
          <cell r="J21">
            <v>5</v>
          </cell>
          <cell r="K21">
            <v>25</v>
          </cell>
          <cell r="L21">
            <v>17.5</v>
          </cell>
          <cell r="M21">
            <v>92.5</v>
          </cell>
          <cell r="N21">
            <v>22</v>
          </cell>
          <cell r="O21">
            <v>5</v>
          </cell>
          <cell r="P21">
            <v>20</v>
          </cell>
          <cell r="Q21">
            <v>24</v>
          </cell>
          <cell r="R21">
            <v>2</v>
          </cell>
          <cell r="S21">
            <v>73</v>
          </cell>
          <cell r="T21" t="str">
            <v>A</v>
          </cell>
          <cell r="U21" t="str">
            <v>A</v>
          </cell>
        </row>
        <row r="22">
          <cell r="B22">
            <v>13512017</v>
          </cell>
          <cell r="C22" t="str">
            <v>Arieza Nadya Sekariani</v>
          </cell>
          <cell r="D22">
            <v>50</v>
          </cell>
          <cell r="E22">
            <v>0</v>
          </cell>
          <cell r="F22">
            <v>100</v>
          </cell>
          <cell r="G22">
            <v>50</v>
          </cell>
          <cell r="H22">
            <v>5</v>
          </cell>
          <cell r="I22">
            <v>11</v>
          </cell>
          <cell r="J22">
            <v>0</v>
          </cell>
          <cell r="K22">
            <v>10</v>
          </cell>
          <cell r="L22">
            <v>0</v>
          </cell>
          <cell r="M22">
            <v>26</v>
          </cell>
          <cell r="N22">
            <v>14</v>
          </cell>
          <cell r="O22">
            <v>3</v>
          </cell>
          <cell r="P22">
            <v>10</v>
          </cell>
          <cell r="Q22">
            <v>17</v>
          </cell>
          <cell r="R22">
            <v>2</v>
          </cell>
          <cell r="S22">
            <v>46</v>
          </cell>
          <cell r="T22" t="str">
            <v>C</v>
          </cell>
          <cell r="U22" t="str">
            <v>AB</v>
          </cell>
        </row>
        <row r="23">
          <cell r="B23">
            <v>13512019</v>
          </cell>
          <cell r="C23" t="str">
            <v>Christ Angga Saputra</v>
          </cell>
          <cell r="D23">
            <v>65</v>
          </cell>
          <cell r="E23">
            <v>100</v>
          </cell>
          <cell r="F23">
            <v>100</v>
          </cell>
          <cell r="G23">
            <v>88.333333333333329</v>
          </cell>
          <cell r="H23">
            <v>12</v>
          </cell>
          <cell r="I23">
            <v>20</v>
          </cell>
          <cell r="J23">
            <v>2</v>
          </cell>
          <cell r="K23">
            <v>25</v>
          </cell>
          <cell r="L23">
            <v>24</v>
          </cell>
          <cell r="M23">
            <v>83</v>
          </cell>
          <cell r="N23">
            <v>20.5</v>
          </cell>
          <cell r="O23">
            <v>10</v>
          </cell>
          <cell r="P23">
            <v>10</v>
          </cell>
          <cell r="Q23">
            <v>18</v>
          </cell>
          <cell r="R23">
            <v>2</v>
          </cell>
          <cell r="S23">
            <v>60.5</v>
          </cell>
          <cell r="T23" t="str">
            <v>B</v>
          </cell>
          <cell r="U23" t="str">
            <v>B</v>
          </cell>
        </row>
        <row r="24">
          <cell r="B24">
            <v>13512021</v>
          </cell>
          <cell r="C24" t="str">
            <v>Eric</v>
          </cell>
          <cell r="D24">
            <v>85</v>
          </cell>
          <cell r="E24">
            <v>100</v>
          </cell>
          <cell r="F24">
            <v>100</v>
          </cell>
          <cell r="G24">
            <v>95</v>
          </cell>
          <cell r="H24">
            <v>9</v>
          </cell>
          <cell r="I24">
            <v>20</v>
          </cell>
          <cell r="J24">
            <v>15</v>
          </cell>
          <cell r="K24">
            <v>25</v>
          </cell>
          <cell r="L24">
            <v>25</v>
          </cell>
          <cell r="M24">
            <v>94</v>
          </cell>
          <cell r="N24">
            <v>32.5</v>
          </cell>
          <cell r="O24">
            <v>10</v>
          </cell>
          <cell r="P24">
            <v>10</v>
          </cell>
          <cell r="Q24">
            <v>28</v>
          </cell>
          <cell r="R24">
            <v>2</v>
          </cell>
          <cell r="S24">
            <v>82.5</v>
          </cell>
          <cell r="T24" t="str">
            <v>AB</v>
          </cell>
          <cell r="U24" t="str">
            <v>A</v>
          </cell>
        </row>
        <row r="25">
          <cell r="B25">
            <v>13512023</v>
          </cell>
          <cell r="C25" t="str">
            <v>Junita Sinambela</v>
          </cell>
          <cell r="D25">
            <v>90</v>
          </cell>
          <cell r="E25">
            <v>100</v>
          </cell>
          <cell r="F25">
            <v>100</v>
          </cell>
          <cell r="G25">
            <v>96.666666666666671</v>
          </cell>
          <cell r="H25">
            <v>7</v>
          </cell>
          <cell r="I25">
            <v>9</v>
          </cell>
          <cell r="J25">
            <v>3</v>
          </cell>
          <cell r="K25">
            <v>20</v>
          </cell>
          <cell r="L25">
            <v>10</v>
          </cell>
          <cell r="M25">
            <v>49</v>
          </cell>
          <cell r="N25">
            <v>11</v>
          </cell>
          <cell r="O25">
            <v>8</v>
          </cell>
          <cell r="P25">
            <v>10</v>
          </cell>
          <cell r="Q25">
            <v>15</v>
          </cell>
          <cell r="R25">
            <v>2</v>
          </cell>
          <cell r="S25">
            <v>46</v>
          </cell>
          <cell r="T25" t="str">
            <v>BC</v>
          </cell>
          <cell r="U25" t="str">
            <v>B</v>
          </cell>
        </row>
        <row r="26">
          <cell r="B26">
            <v>13512025</v>
          </cell>
          <cell r="C26" t="str">
            <v>Stephen</v>
          </cell>
          <cell r="D26">
            <v>100</v>
          </cell>
          <cell r="E26">
            <v>100</v>
          </cell>
          <cell r="F26">
            <v>100</v>
          </cell>
          <cell r="G26">
            <v>100</v>
          </cell>
          <cell r="H26">
            <v>16</v>
          </cell>
          <cell r="I26">
            <v>20</v>
          </cell>
          <cell r="J26">
            <v>9</v>
          </cell>
          <cell r="K26">
            <v>22.5</v>
          </cell>
          <cell r="L26">
            <v>25</v>
          </cell>
          <cell r="M26">
            <v>92.5</v>
          </cell>
          <cell r="N26">
            <v>35</v>
          </cell>
          <cell r="O26">
            <v>7</v>
          </cell>
          <cell r="P26">
            <v>10</v>
          </cell>
          <cell r="Q26">
            <v>23</v>
          </cell>
          <cell r="R26">
            <v>2</v>
          </cell>
          <cell r="S26">
            <v>77</v>
          </cell>
          <cell r="T26" t="str">
            <v>AB</v>
          </cell>
          <cell r="U26" t="str">
            <v>AB</v>
          </cell>
        </row>
        <row r="27">
          <cell r="B27">
            <v>13512027</v>
          </cell>
          <cell r="C27" t="str">
            <v>Cilvia Sianora Putri</v>
          </cell>
          <cell r="D27">
            <v>65</v>
          </cell>
          <cell r="E27">
            <v>100</v>
          </cell>
          <cell r="F27">
            <v>100</v>
          </cell>
          <cell r="G27">
            <v>88.333333333333329</v>
          </cell>
          <cell r="H27">
            <v>19</v>
          </cell>
          <cell r="I27">
            <v>12</v>
          </cell>
          <cell r="J27">
            <v>2</v>
          </cell>
          <cell r="K27">
            <v>25</v>
          </cell>
          <cell r="L27">
            <v>25</v>
          </cell>
          <cell r="M27">
            <v>83</v>
          </cell>
          <cell r="N27">
            <v>27.5</v>
          </cell>
          <cell r="O27">
            <v>9</v>
          </cell>
          <cell r="P27">
            <v>20</v>
          </cell>
          <cell r="Q27">
            <v>11</v>
          </cell>
          <cell r="R27">
            <v>2</v>
          </cell>
          <cell r="S27">
            <v>69.5</v>
          </cell>
          <cell r="T27" t="str">
            <v>B</v>
          </cell>
          <cell r="U27" t="str">
            <v>E</v>
          </cell>
        </row>
        <row r="28">
          <cell r="B28">
            <v>13512029</v>
          </cell>
          <cell r="C28" t="str">
            <v>Linda Sekawati</v>
          </cell>
          <cell r="D28">
            <v>65</v>
          </cell>
          <cell r="E28">
            <v>100</v>
          </cell>
          <cell r="F28">
            <v>100</v>
          </cell>
          <cell r="G28">
            <v>88.333333333333329</v>
          </cell>
          <cell r="H28">
            <v>12</v>
          </cell>
          <cell r="I28">
            <v>18</v>
          </cell>
          <cell r="J28">
            <v>1</v>
          </cell>
          <cell r="K28">
            <v>24</v>
          </cell>
          <cell r="L28">
            <v>25</v>
          </cell>
          <cell r="M28">
            <v>80</v>
          </cell>
          <cell r="N28">
            <v>35</v>
          </cell>
          <cell r="O28">
            <v>5</v>
          </cell>
          <cell r="P28">
            <v>10</v>
          </cell>
          <cell r="Q28">
            <v>12</v>
          </cell>
          <cell r="R28">
            <v>2</v>
          </cell>
          <cell r="S28">
            <v>64</v>
          </cell>
          <cell r="T28" t="str">
            <v>B</v>
          </cell>
          <cell r="U28" t="str">
            <v>AB</v>
          </cell>
        </row>
        <row r="29">
          <cell r="B29">
            <v>13512031</v>
          </cell>
          <cell r="C29" t="str">
            <v>Jonathan</v>
          </cell>
          <cell r="D29">
            <v>50</v>
          </cell>
          <cell r="E29">
            <v>100</v>
          </cell>
          <cell r="F29">
            <v>100</v>
          </cell>
          <cell r="G29">
            <v>83.333333333333329</v>
          </cell>
          <cell r="H29">
            <v>12</v>
          </cell>
          <cell r="I29">
            <v>7</v>
          </cell>
          <cell r="J29">
            <v>3</v>
          </cell>
          <cell r="K29">
            <v>10</v>
          </cell>
          <cell r="L29">
            <v>25</v>
          </cell>
          <cell r="M29">
            <v>60</v>
          </cell>
          <cell r="N29">
            <v>30</v>
          </cell>
          <cell r="O29">
            <v>0</v>
          </cell>
          <cell r="P29">
            <v>20</v>
          </cell>
          <cell r="Q29">
            <v>5</v>
          </cell>
          <cell r="R29">
            <v>2</v>
          </cell>
          <cell r="S29">
            <v>57</v>
          </cell>
          <cell r="T29" t="str">
            <v>B</v>
          </cell>
          <cell r="U29" t="str">
            <v>B</v>
          </cell>
        </row>
        <row r="30">
          <cell r="B30">
            <v>13512033</v>
          </cell>
          <cell r="C30" t="str">
            <v>Ahmad</v>
          </cell>
          <cell r="D30">
            <v>65</v>
          </cell>
          <cell r="E30">
            <v>100</v>
          </cell>
          <cell r="F30">
            <v>100</v>
          </cell>
          <cell r="G30">
            <v>88.333333333333329</v>
          </cell>
          <cell r="H30">
            <v>14</v>
          </cell>
          <cell r="I30">
            <v>20</v>
          </cell>
          <cell r="J30">
            <v>15</v>
          </cell>
          <cell r="K30">
            <v>25</v>
          </cell>
          <cell r="L30">
            <v>25</v>
          </cell>
          <cell r="M30">
            <v>99</v>
          </cell>
          <cell r="N30">
            <v>35</v>
          </cell>
          <cell r="O30">
            <v>3</v>
          </cell>
          <cell r="P30">
            <v>20</v>
          </cell>
          <cell r="Q30">
            <v>22</v>
          </cell>
          <cell r="R30">
            <v>2</v>
          </cell>
          <cell r="S30">
            <v>82</v>
          </cell>
          <cell r="T30" t="str">
            <v>AB</v>
          </cell>
          <cell r="U30" t="str">
            <v>AB</v>
          </cell>
        </row>
        <row r="31">
          <cell r="B31">
            <v>13512035</v>
          </cell>
          <cell r="C31" t="str">
            <v>Steve Immanuel Harnadi</v>
          </cell>
          <cell r="D31">
            <v>65</v>
          </cell>
          <cell r="E31">
            <v>100</v>
          </cell>
          <cell r="F31">
            <v>100</v>
          </cell>
          <cell r="G31">
            <v>88.333333333333329</v>
          </cell>
          <cell r="H31">
            <v>16</v>
          </cell>
          <cell r="I31">
            <v>9</v>
          </cell>
          <cell r="J31">
            <v>3</v>
          </cell>
          <cell r="K31">
            <v>17.5</v>
          </cell>
          <cell r="L31">
            <v>24</v>
          </cell>
          <cell r="M31">
            <v>69.5</v>
          </cell>
          <cell r="N31">
            <v>35</v>
          </cell>
          <cell r="O31">
            <v>5</v>
          </cell>
          <cell r="P31">
            <v>15</v>
          </cell>
          <cell r="Q31">
            <v>21</v>
          </cell>
          <cell r="R31">
            <v>2</v>
          </cell>
          <cell r="S31">
            <v>78</v>
          </cell>
          <cell r="T31" t="str">
            <v>B</v>
          </cell>
          <cell r="U31" t="str">
            <v>B</v>
          </cell>
        </row>
        <row r="32">
          <cell r="B32">
            <v>13512037</v>
          </cell>
          <cell r="C32" t="str">
            <v>Yanfa Adi Putra</v>
          </cell>
          <cell r="D32">
            <v>95</v>
          </cell>
          <cell r="E32">
            <v>100</v>
          </cell>
          <cell r="F32">
            <v>100</v>
          </cell>
          <cell r="G32">
            <v>98.333333333333329</v>
          </cell>
          <cell r="H32">
            <v>7</v>
          </cell>
          <cell r="I32">
            <v>8</v>
          </cell>
          <cell r="J32">
            <v>3</v>
          </cell>
          <cell r="K32">
            <v>21</v>
          </cell>
          <cell r="L32">
            <v>0</v>
          </cell>
          <cell r="M32">
            <v>39</v>
          </cell>
          <cell r="N32">
            <v>35</v>
          </cell>
          <cell r="O32">
            <v>2</v>
          </cell>
          <cell r="P32">
            <v>10</v>
          </cell>
          <cell r="Q32">
            <v>12</v>
          </cell>
          <cell r="R32">
            <v>2</v>
          </cell>
          <cell r="S32">
            <v>61</v>
          </cell>
          <cell r="T32" t="str">
            <v>AB</v>
          </cell>
          <cell r="U32" t="str">
            <v>AB</v>
          </cell>
        </row>
        <row r="33">
          <cell r="B33">
            <v>13512039</v>
          </cell>
          <cell r="C33" t="str">
            <v>Felicia Christie</v>
          </cell>
          <cell r="D33">
            <v>100</v>
          </cell>
          <cell r="E33">
            <v>100</v>
          </cell>
          <cell r="F33">
            <v>100</v>
          </cell>
          <cell r="G33">
            <v>100</v>
          </cell>
          <cell r="H33">
            <v>13</v>
          </cell>
          <cell r="I33">
            <v>15</v>
          </cell>
          <cell r="J33">
            <v>3</v>
          </cell>
          <cell r="K33">
            <v>17.5</v>
          </cell>
          <cell r="L33">
            <v>22.5</v>
          </cell>
          <cell r="M33">
            <v>71</v>
          </cell>
          <cell r="N33">
            <v>26.5</v>
          </cell>
          <cell r="O33">
            <v>9</v>
          </cell>
          <cell r="P33">
            <v>20</v>
          </cell>
          <cell r="Q33">
            <v>23</v>
          </cell>
          <cell r="R33">
            <v>2</v>
          </cell>
          <cell r="S33">
            <v>80.5</v>
          </cell>
          <cell r="T33" t="str">
            <v>BC</v>
          </cell>
          <cell r="U33" t="str">
            <v>AB</v>
          </cell>
        </row>
        <row r="34">
          <cell r="B34">
            <v>13512041</v>
          </cell>
          <cell r="C34" t="str">
            <v>Ivana Clairine Irsan</v>
          </cell>
          <cell r="D34">
            <v>100</v>
          </cell>
          <cell r="E34">
            <v>100</v>
          </cell>
          <cell r="F34">
            <v>100</v>
          </cell>
          <cell r="G34">
            <v>100</v>
          </cell>
          <cell r="H34">
            <v>7</v>
          </cell>
          <cell r="I34">
            <v>7</v>
          </cell>
          <cell r="J34">
            <v>0</v>
          </cell>
          <cell r="K34">
            <v>25</v>
          </cell>
          <cell r="L34">
            <v>25</v>
          </cell>
          <cell r="M34">
            <v>64</v>
          </cell>
          <cell r="N34">
            <v>27</v>
          </cell>
          <cell r="O34">
            <v>8</v>
          </cell>
          <cell r="P34">
            <v>10</v>
          </cell>
          <cell r="Q34">
            <v>18</v>
          </cell>
          <cell r="R34">
            <v>2</v>
          </cell>
          <cell r="S34">
            <v>65</v>
          </cell>
          <cell r="T34" t="str">
            <v>B</v>
          </cell>
          <cell r="U34" t="str">
            <v>AB</v>
          </cell>
        </row>
        <row r="35">
          <cell r="B35">
            <v>13512043</v>
          </cell>
          <cell r="C35" t="str">
            <v>Aryya Dwisatya Widigdha</v>
          </cell>
          <cell r="D35">
            <v>50</v>
          </cell>
          <cell r="E35">
            <v>100</v>
          </cell>
          <cell r="F35">
            <v>100</v>
          </cell>
          <cell r="G35">
            <v>83.333333333333329</v>
          </cell>
          <cell r="H35">
            <v>4</v>
          </cell>
          <cell r="I35">
            <v>8</v>
          </cell>
          <cell r="J35">
            <v>3</v>
          </cell>
          <cell r="K35">
            <v>22.5</v>
          </cell>
          <cell r="L35">
            <v>15</v>
          </cell>
          <cell r="M35">
            <v>52.5</v>
          </cell>
          <cell r="N35">
            <v>30</v>
          </cell>
          <cell r="O35">
            <v>2</v>
          </cell>
          <cell r="P35">
            <v>10</v>
          </cell>
          <cell r="Q35">
            <v>12</v>
          </cell>
          <cell r="R35">
            <v>2</v>
          </cell>
          <cell r="S35">
            <v>56</v>
          </cell>
          <cell r="T35" t="str">
            <v>A</v>
          </cell>
          <cell r="U35" t="str">
            <v>B</v>
          </cell>
        </row>
        <row r="36">
          <cell r="B36">
            <v>13512045</v>
          </cell>
          <cell r="C36" t="str">
            <v>Gilang Julian Suherik</v>
          </cell>
          <cell r="D36">
            <v>50</v>
          </cell>
          <cell r="E36">
            <v>100</v>
          </cell>
          <cell r="F36">
            <v>100</v>
          </cell>
          <cell r="G36">
            <v>83.333333333333329</v>
          </cell>
          <cell r="H36">
            <v>17</v>
          </cell>
          <cell r="I36">
            <v>20</v>
          </cell>
          <cell r="J36">
            <v>1</v>
          </cell>
          <cell r="K36">
            <v>25</v>
          </cell>
          <cell r="L36">
            <v>25</v>
          </cell>
          <cell r="M36">
            <v>88</v>
          </cell>
          <cell r="N36">
            <v>28</v>
          </cell>
          <cell r="O36">
            <v>5</v>
          </cell>
          <cell r="P36">
            <v>10</v>
          </cell>
          <cell r="Q36">
            <v>12</v>
          </cell>
          <cell r="R36">
            <v>2</v>
          </cell>
          <cell r="S36">
            <v>57</v>
          </cell>
          <cell r="T36" t="str">
            <v>C</v>
          </cell>
          <cell r="U36" t="str">
            <v>AB</v>
          </cell>
        </row>
        <row r="37">
          <cell r="B37">
            <v>13512047</v>
          </cell>
          <cell r="C37" t="str">
            <v>Fahmi Dumadi</v>
          </cell>
          <cell r="D37">
            <v>50</v>
          </cell>
          <cell r="E37">
            <v>100</v>
          </cell>
          <cell r="F37">
            <v>100</v>
          </cell>
          <cell r="G37">
            <v>83.333333333333329</v>
          </cell>
          <cell r="H37">
            <v>5</v>
          </cell>
          <cell r="I37">
            <v>12</v>
          </cell>
          <cell r="J37">
            <v>3</v>
          </cell>
          <cell r="K37">
            <v>25</v>
          </cell>
          <cell r="L37">
            <v>25</v>
          </cell>
          <cell r="M37">
            <v>70</v>
          </cell>
          <cell r="N37">
            <v>19</v>
          </cell>
          <cell r="O37">
            <v>8</v>
          </cell>
          <cell r="P37">
            <v>10</v>
          </cell>
          <cell r="Q37">
            <v>10</v>
          </cell>
          <cell r="R37">
            <v>2</v>
          </cell>
          <cell r="S37">
            <v>49</v>
          </cell>
          <cell r="T37" t="str">
            <v>BC</v>
          </cell>
          <cell r="U37" t="str">
            <v>A</v>
          </cell>
        </row>
        <row r="38">
          <cell r="B38">
            <v>13512049</v>
          </cell>
          <cell r="C38" t="str">
            <v>Diah Fauziah</v>
          </cell>
          <cell r="D38">
            <v>85</v>
          </cell>
          <cell r="E38">
            <v>100</v>
          </cell>
          <cell r="F38">
            <v>100</v>
          </cell>
          <cell r="G38">
            <v>95</v>
          </cell>
          <cell r="H38">
            <v>6</v>
          </cell>
          <cell r="I38">
            <v>8</v>
          </cell>
          <cell r="J38">
            <v>3</v>
          </cell>
          <cell r="K38">
            <v>17.5</v>
          </cell>
          <cell r="L38">
            <v>7.5</v>
          </cell>
          <cell r="M38">
            <v>42</v>
          </cell>
          <cell r="N38">
            <v>20</v>
          </cell>
          <cell r="O38">
            <v>0</v>
          </cell>
          <cell r="P38">
            <v>3</v>
          </cell>
          <cell r="Q38">
            <v>13</v>
          </cell>
          <cell r="R38">
            <v>2</v>
          </cell>
          <cell r="S38">
            <v>38</v>
          </cell>
          <cell r="T38" t="str">
            <v>D</v>
          </cell>
          <cell r="U38" t="str">
            <v>AB</v>
          </cell>
        </row>
        <row r="39">
          <cell r="B39">
            <v>13512051</v>
          </cell>
          <cell r="C39" t="str">
            <v>Yollanda Sekarrini</v>
          </cell>
          <cell r="D39">
            <v>85</v>
          </cell>
          <cell r="E39">
            <v>100</v>
          </cell>
          <cell r="F39">
            <v>100</v>
          </cell>
          <cell r="G39">
            <v>95</v>
          </cell>
          <cell r="H39">
            <v>10</v>
          </cell>
          <cell r="I39">
            <v>12</v>
          </cell>
          <cell r="J39">
            <v>2</v>
          </cell>
          <cell r="K39">
            <v>22.5</v>
          </cell>
          <cell r="L39">
            <v>25</v>
          </cell>
          <cell r="M39">
            <v>71.5</v>
          </cell>
          <cell r="N39">
            <v>26</v>
          </cell>
          <cell r="O39">
            <v>8</v>
          </cell>
          <cell r="P39">
            <v>10</v>
          </cell>
          <cell r="Q39">
            <v>10</v>
          </cell>
          <cell r="R39">
            <v>2</v>
          </cell>
          <cell r="S39">
            <v>56</v>
          </cell>
          <cell r="T39" t="str">
            <v>BC</v>
          </cell>
          <cell r="U39" t="str">
            <v>AB</v>
          </cell>
        </row>
        <row r="40">
          <cell r="B40">
            <v>13512053</v>
          </cell>
          <cell r="C40" t="str">
            <v>Rakhmatullah Yoga Sutrisna</v>
          </cell>
          <cell r="D40">
            <v>50</v>
          </cell>
          <cell r="E40">
            <v>100</v>
          </cell>
          <cell r="F40">
            <v>100</v>
          </cell>
          <cell r="G40">
            <v>83.333333333333329</v>
          </cell>
          <cell r="H40">
            <v>4</v>
          </cell>
          <cell r="I40">
            <v>13</v>
          </cell>
          <cell r="J40">
            <v>0</v>
          </cell>
          <cell r="K40">
            <v>17.5</v>
          </cell>
          <cell r="L40">
            <v>20</v>
          </cell>
          <cell r="M40">
            <v>54.5</v>
          </cell>
          <cell r="N40">
            <v>20.5</v>
          </cell>
          <cell r="O40">
            <v>2</v>
          </cell>
          <cell r="P40">
            <v>5</v>
          </cell>
          <cell r="Q40">
            <v>10</v>
          </cell>
          <cell r="R40">
            <v>2</v>
          </cell>
          <cell r="S40">
            <v>39.5</v>
          </cell>
          <cell r="T40" t="str">
            <v>B</v>
          </cell>
          <cell r="U40" t="str">
            <v>B</v>
          </cell>
        </row>
        <row r="41">
          <cell r="B41">
            <v>13512055</v>
          </cell>
          <cell r="C41" t="str">
            <v>Mario Filino</v>
          </cell>
          <cell r="D41">
            <v>50</v>
          </cell>
          <cell r="E41">
            <v>100</v>
          </cell>
          <cell r="F41">
            <v>100</v>
          </cell>
          <cell r="G41">
            <v>83.333333333333329</v>
          </cell>
          <cell r="H41">
            <v>8</v>
          </cell>
          <cell r="I41">
            <v>11</v>
          </cell>
          <cell r="J41">
            <v>2</v>
          </cell>
          <cell r="K41">
            <v>10</v>
          </cell>
          <cell r="L41">
            <v>23</v>
          </cell>
          <cell r="M41">
            <v>54</v>
          </cell>
          <cell r="N41">
            <v>30</v>
          </cell>
          <cell r="O41">
            <v>10</v>
          </cell>
          <cell r="P41">
            <v>15</v>
          </cell>
          <cell r="Q41">
            <v>25</v>
          </cell>
          <cell r="R41">
            <v>2</v>
          </cell>
          <cell r="S41">
            <v>82</v>
          </cell>
          <cell r="T41" t="str">
            <v>C</v>
          </cell>
          <cell r="U41" t="str">
            <v>AB</v>
          </cell>
        </row>
        <row r="42">
          <cell r="B42">
            <v>13512057</v>
          </cell>
          <cell r="C42" t="str">
            <v>Susanti Gojali</v>
          </cell>
          <cell r="D42">
            <v>100</v>
          </cell>
          <cell r="E42">
            <v>100</v>
          </cell>
          <cell r="F42">
            <v>100</v>
          </cell>
          <cell r="G42">
            <v>100</v>
          </cell>
          <cell r="H42">
            <v>7</v>
          </cell>
          <cell r="I42">
            <v>16</v>
          </cell>
          <cell r="J42">
            <v>3</v>
          </cell>
          <cell r="K42">
            <v>25</v>
          </cell>
          <cell r="L42">
            <v>25</v>
          </cell>
          <cell r="M42">
            <v>76</v>
          </cell>
          <cell r="N42">
            <v>45</v>
          </cell>
          <cell r="O42">
            <v>9</v>
          </cell>
          <cell r="P42">
            <v>5</v>
          </cell>
          <cell r="Q42">
            <v>25</v>
          </cell>
          <cell r="R42">
            <v>0</v>
          </cell>
          <cell r="S42">
            <v>84</v>
          </cell>
          <cell r="T42" t="str">
            <v>-</v>
          </cell>
          <cell r="U42" t="str">
            <v>AB</v>
          </cell>
        </row>
        <row r="43">
          <cell r="B43">
            <v>13512059</v>
          </cell>
          <cell r="C43" t="str">
            <v>Jeffrey Lingga Binangkit</v>
          </cell>
          <cell r="D43">
            <v>65</v>
          </cell>
          <cell r="E43">
            <v>100</v>
          </cell>
          <cell r="F43">
            <v>100</v>
          </cell>
          <cell r="G43">
            <v>88.333333333333329</v>
          </cell>
          <cell r="H43">
            <v>7</v>
          </cell>
          <cell r="I43">
            <v>9</v>
          </cell>
          <cell r="J43">
            <v>0</v>
          </cell>
          <cell r="K43">
            <v>25</v>
          </cell>
          <cell r="L43">
            <v>25</v>
          </cell>
          <cell r="M43">
            <v>66</v>
          </cell>
          <cell r="N43">
            <v>27.5</v>
          </cell>
          <cell r="O43">
            <v>1</v>
          </cell>
          <cell r="P43">
            <v>20</v>
          </cell>
          <cell r="Q43">
            <v>27</v>
          </cell>
          <cell r="R43">
            <v>2</v>
          </cell>
          <cell r="S43">
            <v>77.5</v>
          </cell>
          <cell r="T43" t="str">
            <v>BC</v>
          </cell>
          <cell r="U43" t="str">
            <v>B</v>
          </cell>
        </row>
        <row r="44">
          <cell r="B44">
            <v>13512061</v>
          </cell>
          <cell r="C44" t="str">
            <v>Tegar Aji Pangestu</v>
          </cell>
          <cell r="D44">
            <v>65</v>
          </cell>
          <cell r="E44">
            <v>100</v>
          </cell>
          <cell r="F44">
            <v>100</v>
          </cell>
          <cell r="G44">
            <v>88.333333333333329</v>
          </cell>
          <cell r="H44">
            <v>18</v>
          </cell>
          <cell r="I44">
            <v>20</v>
          </cell>
          <cell r="J44">
            <v>3</v>
          </cell>
          <cell r="K44">
            <v>15</v>
          </cell>
          <cell r="L44">
            <v>20</v>
          </cell>
          <cell r="M44">
            <v>76</v>
          </cell>
          <cell r="N44">
            <v>28.5</v>
          </cell>
          <cell r="O44">
            <v>9</v>
          </cell>
          <cell r="P44">
            <v>5</v>
          </cell>
          <cell r="Q44">
            <v>14</v>
          </cell>
          <cell r="R44">
            <v>2</v>
          </cell>
          <cell r="S44">
            <v>58.5</v>
          </cell>
          <cell r="T44" t="str">
            <v>B</v>
          </cell>
          <cell r="U44" t="str">
            <v>AB</v>
          </cell>
        </row>
        <row r="45">
          <cell r="B45">
            <v>13512063</v>
          </cell>
          <cell r="C45" t="str">
            <v>Ardi Wicaksono</v>
          </cell>
          <cell r="D45">
            <v>65</v>
          </cell>
          <cell r="E45">
            <v>100</v>
          </cell>
          <cell r="F45">
            <v>100</v>
          </cell>
          <cell r="G45">
            <v>88.333333333333329</v>
          </cell>
          <cell r="H45">
            <v>16</v>
          </cell>
          <cell r="I45">
            <v>16</v>
          </cell>
          <cell r="J45">
            <v>3</v>
          </cell>
          <cell r="K45">
            <v>16</v>
          </cell>
          <cell r="L45">
            <v>25</v>
          </cell>
          <cell r="M45">
            <v>76</v>
          </cell>
          <cell r="N45">
            <v>34.5</v>
          </cell>
          <cell r="O45">
            <v>9</v>
          </cell>
          <cell r="P45">
            <v>20</v>
          </cell>
          <cell r="Q45">
            <v>15</v>
          </cell>
          <cell r="R45">
            <v>2</v>
          </cell>
          <cell r="S45">
            <v>80.5</v>
          </cell>
          <cell r="T45" t="str">
            <v>AB</v>
          </cell>
          <cell r="U45" t="str">
            <v>A</v>
          </cell>
        </row>
        <row r="46">
          <cell r="B46">
            <v>13512065</v>
          </cell>
          <cell r="C46" t="str">
            <v>Willy</v>
          </cell>
          <cell r="D46">
            <v>100</v>
          </cell>
          <cell r="E46">
            <v>100</v>
          </cell>
          <cell r="F46">
            <v>100</v>
          </cell>
          <cell r="G46">
            <v>100</v>
          </cell>
          <cell r="H46">
            <v>6</v>
          </cell>
          <cell r="I46">
            <v>20</v>
          </cell>
          <cell r="J46">
            <v>3</v>
          </cell>
          <cell r="K46">
            <v>24</v>
          </cell>
          <cell r="L46">
            <v>25</v>
          </cell>
          <cell r="M46">
            <v>78</v>
          </cell>
          <cell r="N46">
            <v>26</v>
          </cell>
          <cell r="O46">
            <v>10</v>
          </cell>
          <cell r="P46">
            <v>10</v>
          </cell>
          <cell r="Q46">
            <v>10</v>
          </cell>
          <cell r="R46">
            <v>2</v>
          </cell>
          <cell r="S46">
            <v>58</v>
          </cell>
          <cell r="T46" t="str">
            <v>AB</v>
          </cell>
          <cell r="U46" t="str">
            <v>AB</v>
          </cell>
        </row>
        <row r="47">
          <cell r="B47">
            <v>13512067</v>
          </cell>
          <cell r="C47" t="str">
            <v>M Husain Ja'fari</v>
          </cell>
          <cell r="D47">
            <v>95</v>
          </cell>
          <cell r="E47">
            <v>100</v>
          </cell>
          <cell r="F47">
            <v>100</v>
          </cell>
          <cell r="G47">
            <v>98.333333333333329</v>
          </cell>
          <cell r="H47">
            <v>8</v>
          </cell>
          <cell r="I47">
            <v>6</v>
          </cell>
          <cell r="J47">
            <v>1</v>
          </cell>
          <cell r="K47">
            <v>25</v>
          </cell>
          <cell r="L47">
            <v>25</v>
          </cell>
          <cell r="M47">
            <v>65</v>
          </cell>
          <cell r="N47">
            <v>15</v>
          </cell>
          <cell r="O47">
            <v>2</v>
          </cell>
          <cell r="P47">
            <v>5</v>
          </cell>
          <cell r="Q47">
            <v>13</v>
          </cell>
          <cell r="R47">
            <v>2</v>
          </cell>
          <cell r="S47">
            <v>37</v>
          </cell>
          <cell r="T47" t="str">
            <v>B</v>
          </cell>
          <cell r="U47" t="str">
            <v>AB</v>
          </cell>
        </row>
        <row r="48">
          <cell r="B48">
            <v>13512071</v>
          </cell>
          <cell r="C48" t="str">
            <v>Winson Waisakurnia</v>
          </cell>
          <cell r="D48">
            <v>65</v>
          </cell>
          <cell r="E48">
            <v>100</v>
          </cell>
          <cell r="F48">
            <v>100</v>
          </cell>
          <cell r="G48">
            <v>88.333333333333329</v>
          </cell>
          <cell r="H48">
            <v>14</v>
          </cell>
          <cell r="I48">
            <v>19</v>
          </cell>
          <cell r="J48">
            <v>15</v>
          </cell>
          <cell r="K48">
            <v>25</v>
          </cell>
          <cell r="L48">
            <v>25</v>
          </cell>
          <cell r="M48">
            <v>98</v>
          </cell>
          <cell r="N48">
            <v>11.5</v>
          </cell>
          <cell r="O48">
            <v>10</v>
          </cell>
          <cell r="P48">
            <v>20</v>
          </cell>
          <cell r="Q48">
            <v>23</v>
          </cell>
          <cell r="R48">
            <v>2</v>
          </cell>
          <cell r="S48">
            <v>66.5</v>
          </cell>
          <cell r="T48" t="str">
            <v>AB</v>
          </cell>
          <cell r="U48" t="str">
            <v>B</v>
          </cell>
        </row>
        <row r="49">
          <cell r="B49">
            <v>13512073</v>
          </cell>
          <cell r="C49" t="str">
            <v>Bagaskara Pramudita</v>
          </cell>
          <cell r="D49">
            <v>65</v>
          </cell>
          <cell r="E49">
            <v>100</v>
          </cell>
          <cell r="F49">
            <v>100</v>
          </cell>
          <cell r="G49">
            <v>88.333333333333329</v>
          </cell>
          <cell r="H49">
            <v>8</v>
          </cell>
          <cell r="I49">
            <v>11</v>
          </cell>
          <cell r="J49">
            <v>15</v>
          </cell>
          <cell r="K49">
            <v>17.5</v>
          </cell>
          <cell r="L49">
            <v>25</v>
          </cell>
          <cell r="M49">
            <v>76.5</v>
          </cell>
          <cell r="N49">
            <v>24</v>
          </cell>
          <cell r="O49">
            <v>8</v>
          </cell>
          <cell r="P49">
            <v>20</v>
          </cell>
          <cell r="Q49">
            <v>12</v>
          </cell>
          <cell r="R49">
            <v>2</v>
          </cell>
          <cell r="S49">
            <v>66</v>
          </cell>
          <cell r="T49" t="str">
            <v>AB</v>
          </cell>
          <cell r="U49" t="str">
            <v>AB</v>
          </cell>
        </row>
        <row r="50">
          <cell r="B50">
            <v>13512075</v>
          </cell>
          <cell r="C50" t="str">
            <v>Rafi Ramadhan Isakh</v>
          </cell>
          <cell r="D50">
            <v>50</v>
          </cell>
          <cell r="E50">
            <v>100</v>
          </cell>
          <cell r="F50">
            <v>100</v>
          </cell>
          <cell r="G50">
            <v>83.333333333333329</v>
          </cell>
          <cell r="H50">
            <v>3</v>
          </cell>
          <cell r="I50">
            <v>11</v>
          </cell>
          <cell r="J50">
            <v>3</v>
          </cell>
          <cell r="K50">
            <v>8</v>
          </cell>
          <cell r="L50">
            <v>23</v>
          </cell>
          <cell r="M50">
            <v>48</v>
          </cell>
          <cell r="N50">
            <v>36</v>
          </cell>
          <cell r="O50">
            <v>5</v>
          </cell>
          <cell r="P50">
            <v>10</v>
          </cell>
          <cell r="Q50">
            <v>25</v>
          </cell>
          <cell r="R50">
            <v>0</v>
          </cell>
          <cell r="S50">
            <v>76</v>
          </cell>
          <cell r="T50" t="str">
            <v>-</v>
          </cell>
          <cell r="U50" t="str">
            <v>B</v>
          </cell>
        </row>
        <row r="51">
          <cell r="B51">
            <v>13512077</v>
          </cell>
          <cell r="C51" t="str">
            <v>Khoirunnisa Afifah</v>
          </cell>
          <cell r="D51">
            <v>95</v>
          </cell>
          <cell r="E51">
            <v>100</v>
          </cell>
          <cell r="F51">
            <v>100</v>
          </cell>
          <cell r="G51">
            <v>98.333333333333329</v>
          </cell>
          <cell r="H51">
            <v>10</v>
          </cell>
          <cell r="I51">
            <v>11</v>
          </cell>
          <cell r="J51">
            <v>2</v>
          </cell>
          <cell r="K51">
            <v>22.5</v>
          </cell>
          <cell r="L51">
            <v>23</v>
          </cell>
          <cell r="M51">
            <v>68.5</v>
          </cell>
          <cell r="N51">
            <v>10</v>
          </cell>
          <cell r="O51">
            <v>2</v>
          </cell>
          <cell r="P51">
            <v>10</v>
          </cell>
          <cell r="Q51">
            <v>17</v>
          </cell>
          <cell r="R51">
            <v>2</v>
          </cell>
          <cell r="S51">
            <v>41</v>
          </cell>
          <cell r="T51" t="str">
            <v>B</v>
          </cell>
          <cell r="U51" t="str">
            <v>A</v>
          </cell>
        </row>
        <row r="52">
          <cell r="B52">
            <v>13512079</v>
          </cell>
          <cell r="C52" t="str">
            <v>Dariel Valdano</v>
          </cell>
          <cell r="D52">
            <v>50</v>
          </cell>
          <cell r="E52">
            <v>0</v>
          </cell>
          <cell r="F52">
            <v>100</v>
          </cell>
          <cell r="G52">
            <v>50</v>
          </cell>
          <cell r="H52">
            <v>10</v>
          </cell>
          <cell r="I52">
            <v>0</v>
          </cell>
          <cell r="J52">
            <v>3</v>
          </cell>
          <cell r="K52">
            <v>5</v>
          </cell>
          <cell r="L52">
            <v>25</v>
          </cell>
          <cell r="M52">
            <v>43</v>
          </cell>
          <cell r="N52">
            <v>25.5</v>
          </cell>
          <cell r="O52">
            <v>10</v>
          </cell>
          <cell r="P52">
            <v>20</v>
          </cell>
          <cell r="Q52">
            <v>13</v>
          </cell>
          <cell r="R52">
            <v>2</v>
          </cell>
          <cell r="S52">
            <v>70.5</v>
          </cell>
          <cell r="T52" t="str">
            <v>C</v>
          </cell>
          <cell r="U52" t="str">
            <v>B</v>
          </cell>
        </row>
        <row r="53">
          <cell r="B53">
            <v>13512081</v>
          </cell>
          <cell r="C53" t="str">
            <v>Hendro Triokta Brianto</v>
          </cell>
          <cell r="D53">
            <v>50</v>
          </cell>
          <cell r="E53">
            <v>100</v>
          </cell>
          <cell r="F53">
            <v>100</v>
          </cell>
          <cell r="G53">
            <v>83.333333333333329</v>
          </cell>
          <cell r="H53">
            <v>10</v>
          </cell>
          <cell r="I53">
            <v>11</v>
          </cell>
          <cell r="J53">
            <v>2</v>
          </cell>
          <cell r="K53">
            <v>10</v>
          </cell>
          <cell r="L53">
            <v>25</v>
          </cell>
          <cell r="M53">
            <v>58</v>
          </cell>
          <cell r="N53">
            <v>30</v>
          </cell>
          <cell r="O53">
            <v>3</v>
          </cell>
          <cell r="P53">
            <v>20</v>
          </cell>
          <cell r="Q53">
            <v>11</v>
          </cell>
          <cell r="R53">
            <v>2</v>
          </cell>
          <cell r="S53">
            <v>66</v>
          </cell>
          <cell r="T53" t="str">
            <v>B</v>
          </cell>
          <cell r="U53" t="str">
            <v>AB</v>
          </cell>
        </row>
        <row r="54">
          <cell r="B54">
            <v>13512083</v>
          </cell>
          <cell r="C54" t="str">
            <v>Ihsan Naufal Ardanto</v>
          </cell>
          <cell r="D54">
            <v>0</v>
          </cell>
          <cell r="E54">
            <v>100</v>
          </cell>
          <cell r="F54">
            <v>100</v>
          </cell>
          <cell r="G54">
            <v>66.666666666666671</v>
          </cell>
          <cell r="H54">
            <v>6</v>
          </cell>
          <cell r="I54">
            <v>5</v>
          </cell>
          <cell r="J54">
            <v>3</v>
          </cell>
          <cell r="K54">
            <v>17.5</v>
          </cell>
          <cell r="L54">
            <v>20</v>
          </cell>
          <cell r="M54">
            <v>51.5</v>
          </cell>
          <cell r="S54">
            <v>0</v>
          </cell>
          <cell r="U54" t="str">
            <v>E</v>
          </cell>
        </row>
        <row r="55">
          <cell r="B55">
            <v>13512085</v>
          </cell>
          <cell r="C55" t="str">
            <v>Melvin Fonda</v>
          </cell>
          <cell r="D55">
            <v>85</v>
          </cell>
          <cell r="E55">
            <v>100</v>
          </cell>
          <cell r="F55">
            <v>100</v>
          </cell>
          <cell r="G55">
            <v>95</v>
          </cell>
          <cell r="H55">
            <v>13</v>
          </cell>
          <cell r="I55">
            <v>8</v>
          </cell>
          <cell r="J55">
            <v>3</v>
          </cell>
          <cell r="K55">
            <v>15</v>
          </cell>
          <cell r="L55">
            <v>17.5</v>
          </cell>
          <cell r="M55">
            <v>56.5</v>
          </cell>
          <cell r="N55">
            <v>30.5</v>
          </cell>
          <cell r="O55">
            <v>5</v>
          </cell>
          <cell r="P55">
            <v>10</v>
          </cell>
          <cell r="Q55">
            <v>19</v>
          </cell>
          <cell r="R55">
            <v>2</v>
          </cell>
          <cell r="S55">
            <v>66.5</v>
          </cell>
          <cell r="T55" t="str">
            <v>B</v>
          </cell>
          <cell r="U55" t="str">
            <v>AB</v>
          </cell>
        </row>
        <row r="56">
          <cell r="B56">
            <v>13512087</v>
          </cell>
          <cell r="C56" t="str">
            <v>Mochamad Lutfi F</v>
          </cell>
          <cell r="D56">
            <v>95</v>
          </cell>
          <cell r="E56">
            <v>100</v>
          </cell>
          <cell r="F56">
            <v>100</v>
          </cell>
          <cell r="G56">
            <v>98.333333333333329</v>
          </cell>
          <cell r="H56">
            <v>11</v>
          </cell>
          <cell r="I56">
            <v>20</v>
          </cell>
          <cell r="J56">
            <v>2</v>
          </cell>
          <cell r="K56">
            <v>17.5</v>
          </cell>
          <cell r="L56">
            <v>25</v>
          </cell>
          <cell r="M56">
            <v>75.5</v>
          </cell>
          <cell r="N56">
            <v>28</v>
          </cell>
          <cell r="O56">
            <v>5</v>
          </cell>
          <cell r="P56">
            <v>20</v>
          </cell>
          <cell r="Q56">
            <v>18</v>
          </cell>
          <cell r="R56">
            <v>2</v>
          </cell>
          <cell r="S56">
            <v>73</v>
          </cell>
          <cell r="T56" t="str">
            <v>BC</v>
          </cell>
          <cell r="U56" t="str">
            <v>B</v>
          </cell>
        </row>
        <row r="57">
          <cell r="B57">
            <v>13512089</v>
          </cell>
          <cell r="C57" t="str">
            <v>Rikysamuel</v>
          </cell>
          <cell r="D57">
            <v>50</v>
          </cell>
          <cell r="E57">
            <v>100</v>
          </cell>
          <cell r="F57">
            <v>100</v>
          </cell>
          <cell r="G57">
            <v>83.333333333333329</v>
          </cell>
          <cell r="H57">
            <v>7</v>
          </cell>
          <cell r="I57">
            <v>8</v>
          </cell>
          <cell r="J57">
            <v>3</v>
          </cell>
          <cell r="K57">
            <v>20</v>
          </cell>
          <cell r="L57">
            <v>23</v>
          </cell>
          <cell r="M57">
            <v>61</v>
          </cell>
          <cell r="N57">
            <v>9</v>
          </cell>
          <cell r="O57">
            <v>0</v>
          </cell>
          <cell r="P57">
            <v>20</v>
          </cell>
          <cell r="Q57">
            <v>12</v>
          </cell>
          <cell r="R57">
            <v>2</v>
          </cell>
          <cell r="S57">
            <v>43</v>
          </cell>
          <cell r="T57" t="str">
            <v>BC</v>
          </cell>
          <cell r="U57" t="str">
            <v>E</v>
          </cell>
        </row>
        <row r="58">
          <cell r="B58">
            <v>13512091</v>
          </cell>
          <cell r="C58" t="str">
            <v>Windy Amelia</v>
          </cell>
          <cell r="D58">
            <v>65</v>
          </cell>
          <cell r="E58">
            <v>100</v>
          </cell>
          <cell r="F58">
            <v>100</v>
          </cell>
          <cell r="G58">
            <v>88.333333333333329</v>
          </cell>
          <cell r="H58">
            <v>0</v>
          </cell>
          <cell r="I58">
            <v>10</v>
          </cell>
          <cell r="J58">
            <v>5</v>
          </cell>
          <cell r="K58">
            <v>25</v>
          </cell>
          <cell r="L58">
            <v>12.5</v>
          </cell>
          <cell r="M58">
            <v>52.5</v>
          </cell>
          <cell r="N58">
            <v>42</v>
          </cell>
          <cell r="O58">
            <v>5</v>
          </cell>
          <cell r="P58">
            <v>10</v>
          </cell>
          <cell r="Q58">
            <v>15</v>
          </cell>
          <cell r="R58">
            <v>2</v>
          </cell>
          <cell r="S58">
            <v>74</v>
          </cell>
          <cell r="T58" t="str">
            <v>B</v>
          </cell>
          <cell r="U58" t="str">
            <v>AB</v>
          </cell>
        </row>
        <row r="59">
          <cell r="B59">
            <v>13512093</v>
          </cell>
          <cell r="C59" t="str">
            <v>Jonathan Sudibya</v>
          </cell>
          <cell r="D59">
            <v>95</v>
          </cell>
          <cell r="E59">
            <v>100</v>
          </cell>
          <cell r="F59">
            <v>100</v>
          </cell>
          <cell r="G59">
            <v>98.333333333333329</v>
          </cell>
          <cell r="H59">
            <v>5</v>
          </cell>
          <cell r="I59">
            <v>8</v>
          </cell>
          <cell r="J59">
            <v>3</v>
          </cell>
          <cell r="K59">
            <v>15</v>
          </cell>
          <cell r="L59">
            <v>20</v>
          </cell>
          <cell r="M59">
            <v>51</v>
          </cell>
          <cell r="N59">
            <v>23.5</v>
          </cell>
          <cell r="O59">
            <v>2</v>
          </cell>
          <cell r="P59">
            <v>20</v>
          </cell>
          <cell r="Q59">
            <v>11</v>
          </cell>
          <cell r="R59">
            <v>2</v>
          </cell>
          <cell r="S59">
            <v>58.5</v>
          </cell>
          <cell r="T59" t="str">
            <v>B</v>
          </cell>
          <cell r="U59" t="str">
            <v>B</v>
          </cell>
        </row>
        <row r="60">
          <cell r="B60">
            <v>13512095</v>
          </cell>
          <cell r="C60" t="str">
            <v>Edmund Ophie</v>
          </cell>
          <cell r="D60">
            <v>85</v>
          </cell>
          <cell r="E60">
            <v>100</v>
          </cell>
          <cell r="F60">
            <v>100</v>
          </cell>
          <cell r="G60">
            <v>95</v>
          </cell>
          <cell r="H60">
            <v>10</v>
          </cell>
          <cell r="I60">
            <v>20</v>
          </cell>
          <cell r="J60">
            <v>2</v>
          </cell>
          <cell r="K60">
            <v>22.5</v>
          </cell>
          <cell r="L60">
            <v>23</v>
          </cell>
          <cell r="M60">
            <v>77.5</v>
          </cell>
          <cell r="N60">
            <v>27.5</v>
          </cell>
          <cell r="O60">
            <v>2</v>
          </cell>
          <cell r="P60">
            <v>20</v>
          </cell>
          <cell r="Q60">
            <v>14</v>
          </cell>
          <cell r="R60">
            <v>2</v>
          </cell>
          <cell r="S60">
            <v>65.5</v>
          </cell>
          <cell r="T60" t="str">
            <v>AB</v>
          </cell>
          <cell r="U60" t="str">
            <v>AB</v>
          </cell>
        </row>
        <row r="61">
          <cell r="B61">
            <v>13512097</v>
          </cell>
          <cell r="C61" t="str">
            <v>Kevin</v>
          </cell>
          <cell r="D61">
            <v>65</v>
          </cell>
          <cell r="E61">
            <v>100</v>
          </cell>
          <cell r="F61">
            <v>100</v>
          </cell>
          <cell r="G61">
            <v>88.333333333333329</v>
          </cell>
          <cell r="H61">
            <v>10</v>
          </cell>
          <cell r="I61">
            <v>10</v>
          </cell>
          <cell r="J61">
            <v>9</v>
          </cell>
          <cell r="K61">
            <v>25</v>
          </cell>
          <cell r="L61">
            <v>25</v>
          </cell>
          <cell r="M61">
            <v>79</v>
          </cell>
          <cell r="N61">
            <v>20</v>
          </cell>
          <cell r="O61">
            <v>2</v>
          </cell>
          <cell r="P61">
            <v>10</v>
          </cell>
          <cell r="Q61">
            <v>24</v>
          </cell>
          <cell r="R61">
            <v>2</v>
          </cell>
          <cell r="S61">
            <v>58</v>
          </cell>
          <cell r="T61" t="str">
            <v>BC</v>
          </cell>
          <cell r="U61" t="str">
            <v>B</v>
          </cell>
        </row>
        <row r="62">
          <cell r="B62">
            <v>13512099</v>
          </cell>
          <cell r="C62" t="str">
            <v>Aurelia</v>
          </cell>
          <cell r="D62">
            <v>95</v>
          </cell>
          <cell r="E62">
            <v>100</v>
          </cell>
          <cell r="F62">
            <v>100</v>
          </cell>
          <cell r="G62">
            <v>98.333333333333329</v>
          </cell>
          <cell r="H62">
            <v>6</v>
          </cell>
          <cell r="I62">
            <v>12</v>
          </cell>
          <cell r="J62">
            <v>3</v>
          </cell>
          <cell r="K62">
            <v>17.5</v>
          </cell>
          <cell r="L62">
            <v>0</v>
          </cell>
          <cell r="M62">
            <v>38.5</v>
          </cell>
          <cell r="N62">
            <v>27.5</v>
          </cell>
          <cell r="O62">
            <v>5</v>
          </cell>
          <cell r="P62">
            <v>10</v>
          </cell>
          <cell r="Q62">
            <v>11</v>
          </cell>
          <cell r="R62">
            <v>2</v>
          </cell>
          <cell r="S62">
            <v>55.5</v>
          </cell>
          <cell r="T62" t="str">
            <v>BC</v>
          </cell>
          <cell r="U62" t="str">
            <v>B</v>
          </cell>
        </row>
        <row r="63">
          <cell r="B63">
            <v>13513601</v>
          </cell>
          <cell r="C63" t="str">
            <v>Akhmad Fakhoni Listiyan D</v>
          </cell>
          <cell r="D63">
            <v>65</v>
          </cell>
          <cell r="E63">
            <v>100</v>
          </cell>
          <cell r="F63">
            <v>100</v>
          </cell>
          <cell r="G63">
            <v>88.333333333333329</v>
          </cell>
          <cell r="H63">
            <v>12</v>
          </cell>
          <cell r="I63">
            <v>20</v>
          </cell>
          <cell r="J63">
            <v>1</v>
          </cell>
          <cell r="K63">
            <v>24</v>
          </cell>
          <cell r="L63">
            <v>20</v>
          </cell>
          <cell r="M63">
            <v>77</v>
          </cell>
          <cell r="N63">
            <v>23</v>
          </cell>
          <cell r="O63">
            <v>10</v>
          </cell>
          <cell r="P63">
            <v>10</v>
          </cell>
          <cell r="Q63">
            <v>12</v>
          </cell>
          <cell r="R63">
            <v>2</v>
          </cell>
          <cell r="S63">
            <v>57</v>
          </cell>
          <cell r="T63" t="str">
            <v>BC</v>
          </cell>
          <cell r="U63" t="str">
            <v>AB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4"/>
  <sheetViews>
    <sheetView topLeftCell="A16" workbookViewId="0">
      <selection activeCell="S40" sqref="S40"/>
    </sheetView>
  </sheetViews>
  <sheetFormatPr defaultRowHeight="15"/>
  <cols>
    <col min="1" max="1" width="4.7109375" customWidth="1"/>
    <col min="3" max="3" width="27.42578125" customWidth="1"/>
    <col min="4" max="5" width="6" customWidth="1"/>
    <col min="6" max="6" width="7.140625" customWidth="1"/>
    <col min="7" max="7" width="7.7109375" customWidth="1"/>
    <col min="8" max="8" width="7" customWidth="1"/>
    <col min="9" max="9" width="7.28515625" customWidth="1"/>
    <col min="10" max="10" width="8.140625" customWidth="1"/>
    <col min="11" max="11" width="8.42578125" customWidth="1"/>
    <col min="12" max="12" width="8.28515625" customWidth="1"/>
    <col min="13" max="13" width="8.5703125" customWidth="1"/>
    <col min="14" max="14" width="9.7109375" customWidth="1"/>
    <col min="15" max="15" width="10.5703125" customWidth="1"/>
    <col min="16" max="16" width="8.85546875" customWidth="1"/>
    <col min="17" max="17" width="10" customWidth="1"/>
  </cols>
  <sheetData>
    <row r="1" spans="1:9" ht="18">
      <c r="A1" s="38" t="s">
        <v>30</v>
      </c>
      <c r="B1" s="38"/>
      <c r="C1" s="38"/>
      <c r="D1" s="11"/>
      <c r="E1" s="11"/>
      <c r="F1" s="11"/>
      <c r="G1" s="11"/>
      <c r="H1" s="11"/>
      <c r="I1" s="11"/>
    </row>
    <row r="2" spans="1:9">
      <c r="A2" s="37" t="s">
        <v>145</v>
      </c>
      <c r="B2" s="37"/>
      <c r="C2" s="37"/>
      <c r="D2" s="11"/>
      <c r="E2" s="11"/>
      <c r="F2" s="11"/>
      <c r="G2" s="11"/>
      <c r="H2" s="11"/>
      <c r="I2" s="11"/>
    </row>
    <row r="3" spans="1:9">
      <c r="A3" s="37" t="s">
        <v>146</v>
      </c>
      <c r="B3" s="37"/>
      <c r="C3" s="37"/>
      <c r="D3" s="11"/>
      <c r="E3" s="11"/>
      <c r="F3" s="11"/>
      <c r="G3" s="11"/>
      <c r="H3" s="11"/>
      <c r="I3" s="11"/>
    </row>
    <row r="4" spans="1:9">
      <c r="A4" s="37" t="s">
        <v>31</v>
      </c>
      <c r="B4" s="37"/>
      <c r="C4" s="37"/>
      <c r="D4" s="11"/>
      <c r="E4" s="11"/>
      <c r="F4" s="11"/>
      <c r="G4" s="11"/>
      <c r="H4" s="11"/>
      <c r="I4" s="11"/>
    </row>
    <row r="5" spans="1:9">
      <c r="A5" s="12"/>
      <c r="B5" s="11"/>
      <c r="C5" s="11"/>
      <c r="D5" s="11"/>
      <c r="E5" s="11"/>
      <c r="F5" s="11"/>
      <c r="G5" s="11"/>
      <c r="H5" s="11"/>
      <c r="I5" s="11"/>
    </row>
    <row r="6" spans="1:9">
      <c r="A6" s="13" t="s">
        <v>150</v>
      </c>
      <c r="B6" s="13"/>
      <c r="C6" s="13"/>
      <c r="D6" s="13"/>
      <c r="E6" s="13"/>
      <c r="F6" s="13"/>
      <c r="G6" s="13"/>
      <c r="H6" s="13"/>
      <c r="I6" s="13"/>
    </row>
    <row r="7" spans="1:9">
      <c r="A7" s="13"/>
      <c r="B7" s="13" t="s">
        <v>152</v>
      </c>
      <c r="C7" s="13"/>
      <c r="D7" s="13"/>
      <c r="E7" s="13"/>
      <c r="F7" s="13"/>
      <c r="G7" s="13"/>
      <c r="H7" s="13"/>
      <c r="I7" s="13"/>
    </row>
    <row r="8" spans="1:9">
      <c r="A8" s="13"/>
      <c r="B8" s="13"/>
      <c r="C8" s="13" t="s">
        <v>154</v>
      </c>
      <c r="D8" s="13"/>
      <c r="E8" s="13"/>
      <c r="F8" s="13"/>
      <c r="G8" s="13"/>
      <c r="H8" s="13"/>
      <c r="I8" s="13"/>
    </row>
    <row r="9" spans="1:9">
      <c r="A9" s="13"/>
      <c r="B9" s="13" t="s">
        <v>151</v>
      </c>
      <c r="C9" s="13"/>
      <c r="D9" s="13"/>
      <c r="E9" s="13"/>
      <c r="F9" s="13"/>
      <c r="G9" s="13"/>
      <c r="H9" s="13"/>
      <c r="I9" s="13"/>
    </row>
    <row r="10" spans="1:9">
      <c r="A10" s="13" t="s">
        <v>28</v>
      </c>
      <c r="B10" s="13"/>
      <c r="C10" s="13" t="s">
        <v>153</v>
      </c>
      <c r="D10" s="13"/>
      <c r="E10" s="13"/>
      <c r="F10" s="13"/>
      <c r="G10" s="13"/>
      <c r="H10" s="13"/>
      <c r="I10" s="13"/>
    </row>
    <row r="11" spans="1:9">
      <c r="A11" s="13"/>
      <c r="B11" s="13"/>
      <c r="C11" s="13"/>
      <c r="D11" s="13"/>
      <c r="E11" s="13"/>
      <c r="F11" s="13"/>
      <c r="G11" s="13"/>
      <c r="H11" s="13"/>
      <c r="I11" s="13"/>
    </row>
    <row r="12" spans="1:9">
      <c r="A12" s="14" t="s">
        <v>143</v>
      </c>
      <c r="B12" s="14"/>
      <c r="C12" s="14"/>
      <c r="D12" s="12"/>
      <c r="E12" s="12"/>
      <c r="F12" s="12"/>
      <c r="G12" s="12"/>
      <c r="H12" s="12"/>
      <c r="I12" s="12"/>
    </row>
    <row r="13" spans="1:9">
      <c r="A13" s="14"/>
      <c r="B13" s="14"/>
      <c r="C13" s="14"/>
      <c r="D13" s="12"/>
      <c r="E13" s="12"/>
      <c r="F13" s="12"/>
      <c r="G13" s="12"/>
      <c r="H13" s="12"/>
      <c r="I13" s="12"/>
    </row>
    <row r="14" spans="1:9">
      <c r="A14" s="14"/>
      <c r="B14" s="14"/>
      <c r="C14" s="14"/>
      <c r="D14" s="12"/>
      <c r="E14" s="12"/>
      <c r="F14" s="12"/>
      <c r="G14" s="12"/>
      <c r="H14" s="12"/>
      <c r="I14" s="12"/>
    </row>
    <row r="15" spans="1:9">
      <c r="A15" s="12" t="s">
        <v>29</v>
      </c>
      <c r="B15" s="12"/>
      <c r="C15" s="12"/>
      <c r="D15" s="11"/>
      <c r="E15" s="11"/>
      <c r="F15" s="11"/>
      <c r="G15" s="11"/>
      <c r="H15" s="11"/>
      <c r="I15" s="11"/>
    </row>
    <row r="16" spans="1:9">
      <c r="A16" s="12"/>
      <c r="B16" s="12"/>
      <c r="C16" s="12"/>
      <c r="D16" s="11"/>
      <c r="E16" s="11"/>
      <c r="F16" s="11"/>
      <c r="G16" s="11"/>
      <c r="H16" s="11"/>
      <c r="I16" s="11"/>
    </row>
    <row r="17" spans="1:17">
      <c r="A17" s="15" t="s">
        <v>144</v>
      </c>
      <c r="B17" s="15"/>
      <c r="C17" s="15"/>
      <c r="D17" s="15"/>
      <c r="E17" s="15"/>
      <c r="F17" s="15"/>
      <c r="G17" s="15"/>
      <c r="H17" s="15"/>
      <c r="I17" s="15"/>
    </row>
    <row r="18" spans="1:17">
      <c r="A18" s="16" t="s">
        <v>156</v>
      </c>
      <c r="B18" s="17"/>
      <c r="C18" s="17"/>
      <c r="D18" s="17"/>
    </row>
    <row r="19" spans="1:17">
      <c r="A19" s="16"/>
      <c r="B19" s="17"/>
      <c r="C19" s="17"/>
      <c r="D19" s="17"/>
    </row>
    <row r="20" spans="1:17">
      <c r="A20" t="s">
        <v>147</v>
      </c>
    </row>
    <row r="21" spans="1:17" ht="30">
      <c r="A21" s="8" t="s">
        <v>23</v>
      </c>
      <c r="B21" s="8" t="s">
        <v>0</v>
      </c>
      <c r="C21" s="8" t="s">
        <v>1</v>
      </c>
      <c r="D21" s="8" t="s">
        <v>2</v>
      </c>
      <c r="E21" s="1" t="s">
        <v>3</v>
      </c>
      <c r="F21" s="1" t="s">
        <v>15</v>
      </c>
      <c r="G21" s="1" t="s">
        <v>16</v>
      </c>
      <c r="H21" s="1" t="s">
        <v>17</v>
      </c>
      <c r="I21" s="1" t="s">
        <v>18</v>
      </c>
      <c r="J21" s="1" t="s">
        <v>19</v>
      </c>
      <c r="K21" s="1" t="s">
        <v>20</v>
      </c>
      <c r="L21" s="1" t="s">
        <v>10</v>
      </c>
      <c r="M21" s="9" t="s">
        <v>24</v>
      </c>
      <c r="N21" s="1" t="s">
        <v>14</v>
      </c>
      <c r="O21" s="1" t="s">
        <v>21</v>
      </c>
      <c r="P21" s="1" t="s">
        <v>9</v>
      </c>
      <c r="Q21" s="1" t="s">
        <v>22</v>
      </c>
    </row>
    <row r="22" spans="1:17">
      <c r="A22" s="2">
        <v>46</v>
      </c>
      <c r="B22" s="23">
        <v>13512076</v>
      </c>
      <c r="C22" s="23" t="s">
        <v>74</v>
      </c>
      <c r="D22" s="4">
        <v>104.5</v>
      </c>
      <c r="E22" s="2">
        <v>95.5</v>
      </c>
      <c r="F22" s="20">
        <v>100</v>
      </c>
      <c r="G22" s="20">
        <v>100</v>
      </c>
      <c r="H22" s="20">
        <v>100</v>
      </c>
      <c r="I22" s="20">
        <v>94.6</v>
      </c>
      <c r="J22" s="20">
        <v>104.5</v>
      </c>
      <c r="K22" s="39">
        <v>106.77500000000001</v>
      </c>
      <c r="L22" s="23" t="s">
        <v>5</v>
      </c>
      <c r="M22" s="2">
        <v>90</v>
      </c>
      <c r="N22" s="24">
        <v>26</v>
      </c>
      <c r="O22" s="10">
        <f>0.3*D22 + 0.3*E22+0.1*(F22+G22+H22)/3+0.2*(I22+J22+K22)/3+0.05*M22+0.05*(N22/26*100)</f>
        <v>99.891666666666666</v>
      </c>
      <c r="P22" s="18" t="s">
        <v>5</v>
      </c>
      <c r="Q22" s="8" t="s">
        <v>5</v>
      </c>
    </row>
    <row r="23" spans="1:17">
      <c r="A23" s="2">
        <v>13</v>
      </c>
      <c r="B23" s="23">
        <v>13512010</v>
      </c>
      <c r="C23" s="23" t="s">
        <v>41</v>
      </c>
      <c r="D23" s="4">
        <v>90</v>
      </c>
      <c r="E23" s="2">
        <v>97</v>
      </c>
      <c r="F23" s="20">
        <v>100</v>
      </c>
      <c r="G23" s="20">
        <v>93</v>
      </c>
      <c r="H23" s="20">
        <v>100</v>
      </c>
      <c r="I23" s="20">
        <v>107.38</v>
      </c>
      <c r="J23" s="20">
        <v>100.88800000000001</v>
      </c>
      <c r="K23" s="39">
        <v>100.05</v>
      </c>
      <c r="L23" s="23" t="s">
        <v>4</v>
      </c>
      <c r="M23" s="2">
        <v>70</v>
      </c>
      <c r="N23" s="24">
        <v>26</v>
      </c>
      <c r="O23" s="10">
        <f>0.3*D23 + 0.3*E23+0.1*(F23+G23+H23)/3+0.2*(I23+J23+K23)/3+0.05*M23+0.05*(N23/26*100)</f>
        <v>94.921199999999999</v>
      </c>
      <c r="P23" s="18" t="s">
        <v>5</v>
      </c>
      <c r="Q23" s="8" t="s">
        <v>5</v>
      </c>
    </row>
    <row r="24" spans="1:17">
      <c r="A24" s="2">
        <v>20</v>
      </c>
      <c r="B24" s="23">
        <v>13512024</v>
      </c>
      <c r="C24" s="23" t="s">
        <v>48</v>
      </c>
      <c r="D24" s="4">
        <v>92.5</v>
      </c>
      <c r="E24" s="2">
        <v>77.5</v>
      </c>
      <c r="F24" s="20">
        <v>100</v>
      </c>
      <c r="G24" s="20">
        <v>100</v>
      </c>
      <c r="H24" s="20">
        <v>100</v>
      </c>
      <c r="I24" s="20">
        <v>104.41</v>
      </c>
      <c r="J24" s="20">
        <v>103.35</v>
      </c>
      <c r="K24" s="39">
        <v>96.992857139999998</v>
      </c>
      <c r="L24" s="23" t="s">
        <v>4</v>
      </c>
      <c r="M24" s="2">
        <v>70</v>
      </c>
      <c r="N24" s="24">
        <v>26</v>
      </c>
      <c r="O24" s="10">
        <f>0.3*D24 + 0.3*E24+0.1*(F24+G24+H24)/3+0.2*(I24+J24+K24)/3+0.05*M24+0.05*(N24/26*100)</f>
        <v>89.816857142666663</v>
      </c>
      <c r="P24" s="18" t="s">
        <v>6</v>
      </c>
      <c r="Q24" s="8" t="s">
        <v>5</v>
      </c>
    </row>
    <row r="25" spans="1:17">
      <c r="A25" s="2">
        <v>43</v>
      </c>
      <c r="B25" s="23">
        <v>13512070</v>
      </c>
      <c r="C25" s="23" t="s">
        <v>71</v>
      </c>
      <c r="D25" s="4">
        <v>85</v>
      </c>
      <c r="E25" s="2">
        <v>82</v>
      </c>
      <c r="F25" s="20">
        <v>98</v>
      </c>
      <c r="G25" s="20">
        <v>95</v>
      </c>
      <c r="H25" s="20">
        <v>100</v>
      </c>
      <c r="I25" s="20">
        <v>98.99</v>
      </c>
      <c r="J25" s="20">
        <v>102.9</v>
      </c>
      <c r="K25" s="39">
        <v>102.6607143</v>
      </c>
      <c r="L25" s="23" t="s">
        <v>4</v>
      </c>
      <c r="M25" s="2">
        <v>70</v>
      </c>
      <c r="N25" s="24">
        <v>24</v>
      </c>
      <c r="O25" s="10">
        <f>0.3*D25 + 0.3*E25+0.1*(F25+G25+H25)/3+0.2*(I25+J25+K25)/3+0.05*M25+0.05*(N25/26*100)</f>
        <v>88.285432235384604</v>
      </c>
      <c r="P25" s="18" t="s">
        <v>6</v>
      </c>
      <c r="Q25" s="8" t="s">
        <v>5</v>
      </c>
    </row>
    <row r="26" spans="1:17">
      <c r="A26" s="2">
        <v>10</v>
      </c>
      <c r="B26" s="23">
        <v>13512004</v>
      </c>
      <c r="C26" s="23" t="s">
        <v>38</v>
      </c>
      <c r="D26" s="4">
        <v>71.5</v>
      </c>
      <c r="E26" s="2">
        <v>88.5</v>
      </c>
      <c r="F26" s="20">
        <v>100</v>
      </c>
      <c r="G26" s="20">
        <v>100</v>
      </c>
      <c r="H26" s="20">
        <v>95</v>
      </c>
      <c r="I26" s="20">
        <v>94.6</v>
      </c>
      <c r="J26" s="20">
        <v>100.875</v>
      </c>
      <c r="K26" s="39">
        <v>101.07</v>
      </c>
      <c r="L26" s="23" t="s">
        <v>5</v>
      </c>
      <c r="M26" s="2">
        <v>90</v>
      </c>
      <c r="N26" s="24">
        <v>24</v>
      </c>
      <c r="O26" s="10">
        <f>0.3*D26 + 0.3*E26+0.1*(F26+G26+H26)/3+0.2*(I26+J26+K26)/3+0.05*M26+0.05*(N26/26*100)</f>
        <v>86.718384615384622</v>
      </c>
      <c r="P26" s="18" t="s">
        <v>4</v>
      </c>
      <c r="Q26" s="8" t="s">
        <v>5</v>
      </c>
    </row>
    <row r="27" spans="1:17">
      <c r="A27" s="2">
        <v>42</v>
      </c>
      <c r="B27" s="23">
        <v>13512068</v>
      </c>
      <c r="C27" s="23" t="s">
        <v>70</v>
      </c>
      <c r="D27" s="4">
        <v>72.5</v>
      </c>
      <c r="E27" s="2">
        <v>92</v>
      </c>
      <c r="F27" s="20">
        <v>100</v>
      </c>
      <c r="G27" s="20">
        <v>97</v>
      </c>
      <c r="H27" s="20">
        <v>100</v>
      </c>
      <c r="I27" s="21">
        <v>88.94</v>
      </c>
      <c r="J27" s="20">
        <v>88.8</v>
      </c>
      <c r="K27" s="39">
        <v>100.4196429</v>
      </c>
      <c r="L27" s="23" t="s">
        <v>4</v>
      </c>
      <c r="M27" s="2">
        <v>70</v>
      </c>
      <c r="N27" s="24">
        <v>26</v>
      </c>
      <c r="O27" s="10">
        <f>0.3*D27 + 0.3*E27+0.1*(F27+G27+H27)/3+0.2*(I27+J27+K27)/3+0.05*M27+0.05*(N27/26*100)</f>
        <v>86.293976193333322</v>
      </c>
      <c r="P27" s="18" t="s">
        <v>27</v>
      </c>
      <c r="Q27" s="8" t="s">
        <v>5</v>
      </c>
    </row>
    <row r="28" spans="1:17">
      <c r="A28" s="2">
        <v>18</v>
      </c>
      <c r="B28" s="23">
        <v>13512020</v>
      </c>
      <c r="C28" s="23" t="s">
        <v>46</v>
      </c>
      <c r="D28" s="4">
        <v>78</v>
      </c>
      <c r="E28" s="2">
        <v>80.5</v>
      </c>
      <c r="F28" s="20">
        <v>100</v>
      </c>
      <c r="G28" s="20">
        <v>85</v>
      </c>
      <c r="H28" s="20">
        <v>100</v>
      </c>
      <c r="I28" s="20">
        <f>106.53+5</f>
        <v>111.53</v>
      </c>
      <c r="J28" s="20">
        <v>98.674999999999997</v>
      </c>
      <c r="K28" s="39">
        <v>98.594642859999993</v>
      </c>
      <c r="L28" s="23" t="s">
        <v>4</v>
      </c>
      <c r="M28" s="2">
        <v>70</v>
      </c>
      <c r="N28" s="24">
        <v>26</v>
      </c>
      <c r="O28" s="10">
        <f>0.3*D28 + 0.3*E28+0.1*(F28+G28+H28)/3+0.2*(I28+J28+K28)/3+0.05*M28+0.05*(N28/26*100)</f>
        <v>86.136642857333328</v>
      </c>
      <c r="P28" s="18" t="s">
        <v>4</v>
      </c>
      <c r="Q28" s="8" t="s">
        <v>5</v>
      </c>
    </row>
    <row r="29" spans="1:17">
      <c r="A29" s="2">
        <v>32</v>
      </c>
      <c r="B29" s="23">
        <v>13512048</v>
      </c>
      <c r="C29" s="23" t="s">
        <v>60</v>
      </c>
      <c r="D29" s="4">
        <v>77</v>
      </c>
      <c r="E29" s="2">
        <v>81</v>
      </c>
      <c r="F29" s="20">
        <v>100</v>
      </c>
      <c r="G29" s="20">
        <v>90</v>
      </c>
      <c r="H29" s="20">
        <v>100</v>
      </c>
      <c r="I29" s="20">
        <v>99.67</v>
      </c>
      <c r="J29" s="20">
        <v>99.724999999999994</v>
      </c>
      <c r="K29" s="39">
        <v>100.4196429</v>
      </c>
      <c r="L29" s="23" t="s">
        <v>6</v>
      </c>
      <c r="M29" s="2">
        <v>80</v>
      </c>
      <c r="N29" s="24">
        <v>26</v>
      </c>
      <c r="O29" s="10">
        <f>0.3*D29 + 0.3*E29+0.1*(F29+G29+H29)/3+0.2*(I29+J29+K29)/3+0.05*M29+0.05*(N29/26*100)</f>
        <v>86.054309526666657</v>
      </c>
      <c r="P29" s="18" t="s">
        <v>4</v>
      </c>
      <c r="Q29" s="8" t="s">
        <v>5</v>
      </c>
    </row>
    <row r="30" spans="1:17">
      <c r="A30" s="2">
        <v>15</v>
      </c>
      <c r="B30" s="23">
        <v>13512014</v>
      </c>
      <c r="C30" s="23" t="s">
        <v>43</v>
      </c>
      <c r="D30" s="4">
        <v>96</v>
      </c>
      <c r="E30" s="2">
        <v>58.5</v>
      </c>
      <c r="F30" s="20">
        <v>100</v>
      </c>
      <c r="G30" s="20">
        <v>100</v>
      </c>
      <c r="H30" s="20">
        <v>98</v>
      </c>
      <c r="I30" s="20">
        <v>94.98</v>
      </c>
      <c r="J30" s="20">
        <v>104.52500000000001</v>
      </c>
      <c r="K30" s="39">
        <v>105.46071430000001</v>
      </c>
      <c r="L30" s="23" t="s">
        <v>8</v>
      </c>
      <c r="M30" s="2">
        <v>65</v>
      </c>
      <c r="N30" s="24">
        <v>26</v>
      </c>
      <c r="O30" s="10">
        <f>0.3*D30 + 0.3*E30+0.1*(F30+G30+H30)/3+0.2*(I30+J30+K30)/3+0.05*M30+0.05*(N30/26*100)</f>
        <v>84.864380953333338</v>
      </c>
      <c r="P30" s="18" t="s">
        <v>4</v>
      </c>
      <c r="Q30" s="8" t="s">
        <v>5</v>
      </c>
    </row>
    <row r="31" spans="1:17">
      <c r="A31" s="2">
        <v>40</v>
      </c>
      <c r="B31" s="23">
        <v>13512064</v>
      </c>
      <c r="C31" s="23" t="s">
        <v>68</v>
      </c>
      <c r="D31" s="4">
        <v>82</v>
      </c>
      <c r="E31" s="2">
        <v>70.5</v>
      </c>
      <c r="F31" s="20">
        <v>100</v>
      </c>
      <c r="G31" s="20">
        <v>100</v>
      </c>
      <c r="H31" s="20">
        <v>100</v>
      </c>
      <c r="I31" s="20">
        <v>88.5</v>
      </c>
      <c r="J31" s="20">
        <v>106.15</v>
      </c>
      <c r="K31" s="39">
        <v>105.8</v>
      </c>
      <c r="L31" s="23" t="s">
        <v>6</v>
      </c>
      <c r="M31" s="2">
        <v>80</v>
      </c>
      <c r="N31" s="24">
        <v>26</v>
      </c>
      <c r="O31" s="10">
        <f>0.3*D31 + 0.3*E31+0.1*(F31+G31+H31)/3+0.2*(I31+J31+K31)/3+0.05*M31+0.05*(N31/26*100)</f>
        <v>84.78</v>
      </c>
      <c r="P31" s="18" t="s">
        <v>5</v>
      </c>
      <c r="Q31" s="8" t="s">
        <v>5</v>
      </c>
    </row>
    <row r="32" spans="1:17">
      <c r="A32" s="2">
        <v>24</v>
      </c>
      <c r="B32" s="23">
        <v>13512032</v>
      </c>
      <c r="C32" s="23" t="s">
        <v>52</v>
      </c>
      <c r="D32" s="4">
        <v>74</v>
      </c>
      <c r="E32" s="2">
        <v>82</v>
      </c>
      <c r="F32" s="20">
        <v>100</v>
      </c>
      <c r="G32" s="20">
        <v>98</v>
      </c>
      <c r="H32" s="20">
        <v>100</v>
      </c>
      <c r="I32" s="20">
        <f>106.53+5</f>
        <v>111.53</v>
      </c>
      <c r="J32" s="20">
        <v>79.483329999999995</v>
      </c>
      <c r="K32" s="39">
        <v>93.885714289999996</v>
      </c>
      <c r="L32" s="23" t="s">
        <v>4</v>
      </c>
      <c r="M32" s="2">
        <v>70</v>
      </c>
      <c r="N32" s="24">
        <v>26</v>
      </c>
      <c r="O32" s="10">
        <f>0.3*D32 + 0.3*E32+0.1*(F32+G32+H32)/3+0.2*(I32+J32+K32)/3+0.05*M32+0.05*(N32/26*100)</f>
        <v>84.226602952666667</v>
      </c>
      <c r="P32" s="18" t="s">
        <v>4</v>
      </c>
      <c r="Q32" s="8" t="s">
        <v>5</v>
      </c>
    </row>
    <row r="33" spans="1:17">
      <c r="A33" s="2">
        <v>33</v>
      </c>
      <c r="B33" s="23">
        <v>13512050</v>
      </c>
      <c r="C33" s="23" t="s">
        <v>61</v>
      </c>
      <c r="D33" s="4">
        <v>66</v>
      </c>
      <c r="E33" s="2">
        <v>79</v>
      </c>
      <c r="F33" s="20">
        <v>95</v>
      </c>
      <c r="G33" s="20">
        <v>100</v>
      </c>
      <c r="H33" s="20">
        <v>100</v>
      </c>
      <c r="I33" s="20">
        <v>104.41</v>
      </c>
      <c r="J33" s="20">
        <v>100.875</v>
      </c>
      <c r="K33" s="39">
        <v>106.77500000000001</v>
      </c>
      <c r="L33" s="23" t="s">
        <v>6</v>
      </c>
      <c r="M33" s="2">
        <v>80</v>
      </c>
      <c r="N33" s="24">
        <v>24</v>
      </c>
      <c r="O33" s="10">
        <f>0.3*D33 + 0.3*E33+0.1*(F33+G33+H33)/3+0.2*(I33+J33+K33)/3+0.05*M33+0.05*(N33/26*100)</f>
        <v>82.752717948717958</v>
      </c>
      <c r="P33" s="18"/>
      <c r="Q33" s="8" t="s">
        <v>5</v>
      </c>
    </row>
    <row r="34" spans="1:17">
      <c r="A34" s="2">
        <v>41</v>
      </c>
      <c r="B34" s="23">
        <v>13512066</v>
      </c>
      <c r="C34" s="23" t="s">
        <v>69</v>
      </c>
      <c r="D34" s="4">
        <v>71</v>
      </c>
      <c r="E34" s="2">
        <v>71.5</v>
      </c>
      <c r="F34" s="20">
        <v>100</v>
      </c>
      <c r="G34" s="20">
        <v>90</v>
      </c>
      <c r="H34" s="20">
        <v>100</v>
      </c>
      <c r="I34" s="20">
        <v>103.39</v>
      </c>
      <c r="J34" s="20">
        <v>107.97499999999999</v>
      </c>
      <c r="K34" s="39">
        <v>105.46071430000001</v>
      </c>
      <c r="L34" s="23" t="s">
        <v>4</v>
      </c>
      <c r="M34" s="2">
        <v>70</v>
      </c>
      <c r="N34" s="24">
        <v>23</v>
      </c>
      <c r="O34" s="10">
        <f>0.3*D34 + 0.3*E34+0.1*(F34+G34+H34)/3+0.2*(I34+J34+K34)/3+0.05*M34+0.05*(N34/26*100)</f>
        <v>81.46145787641025</v>
      </c>
      <c r="P34" s="18" t="s">
        <v>8</v>
      </c>
      <c r="Q34" s="8" t="s">
        <v>5</v>
      </c>
    </row>
    <row r="35" spans="1:17">
      <c r="A35" s="2">
        <v>17</v>
      </c>
      <c r="B35" s="23">
        <v>13512018</v>
      </c>
      <c r="C35" s="23" t="s">
        <v>45</v>
      </c>
      <c r="D35" s="4">
        <v>76</v>
      </c>
      <c r="E35" s="2">
        <v>69</v>
      </c>
      <c r="F35" s="20">
        <v>100</v>
      </c>
      <c r="G35" s="20">
        <v>100</v>
      </c>
      <c r="H35" s="20">
        <v>100</v>
      </c>
      <c r="I35" s="20">
        <v>91.58</v>
      </c>
      <c r="J35" s="20">
        <v>103.35</v>
      </c>
      <c r="K35" s="39">
        <v>98.821430000000007</v>
      </c>
      <c r="L35" s="23" t="s">
        <v>4</v>
      </c>
      <c r="M35" s="2">
        <v>70</v>
      </c>
      <c r="N35" s="24">
        <v>24</v>
      </c>
      <c r="O35" s="10">
        <f>0.3*D35 + 0.3*E35+0.1*(F35+G35+H35)/3+0.2*(I35+J35+K35)/3+0.05*M35+0.05*(N35/26*100)</f>
        <v>81.198813282051276</v>
      </c>
      <c r="P35" s="18" t="s">
        <v>5</v>
      </c>
      <c r="Q35" s="8" t="s">
        <v>5</v>
      </c>
    </row>
    <row r="36" spans="1:17">
      <c r="A36" s="2">
        <v>49</v>
      </c>
      <c r="B36" s="23">
        <v>13512082</v>
      </c>
      <c r="C36" s="23" t="s">
        <v>77</v>
      </c>
      <c r="D36" s="4">
        <v>67</v>
      </c>
      <c r="E36" s="2">
        <v>76.5</v>
      </c>
      <c r="F36" s="20">
        <v>100</v>
      </c>
      <c r="G36" s="20">
        <v>95</v>
      </c>
      <c r="H36" s="20">
        <v>100</v>
      </c>
      <c r="I36" s="20">
        <v>90.55</v>
      </c>
      <c r="J36" s="20">
        <v>79.4833</v>
      </c>
      <c r="K36" s="39">
        <v>101.1</v>
      </c>
      <c r="L36" s="23" t="s">
        <v>4</v>
      </c>
      <c r="M36" s="2">
        <v>70</v>
      </c>
      <c r="N36" s="24">
        <v>26</v>
      </c>
      <c r="O36" s="10">
        <f>0.3*D36 + 0.3*E36+0.1*(F36+G36+H36)/3+0.2*(I36+J36+K36)/3+0.05*M36+0.05*(N36/26*100)</f>
        <v>79.458886666666672</v>
      </c>
      <c r="P36" s="18" t="s">
        <v>6</v>
      </c>
      <c r="Q36" s="8" t="s">
        <v>5</v>
      </c>
    </row>
    <row r="37" spans="1:17">
      <c r="A37" s="2">
        <v>44</v>
      </c>
      <c r="B37" s="23">
        <v>13512072</v>
      </c>
      <c r="C37" s="23" t="s">
        <v>72</v>
      </c>
      <c r="D37" s="4">
        <v>76.5</v>
      </c>
      <c r="E37" s="2">
        <v>59</v>
      </c>
      <c r="F37" s="20">
        <v>100</v>
      </c>
      <c r="G37" s="20">
        <v>100</v>
      </c>
      <c r="H37" s="20">
        <v>100</v>
      </c>
      <c r="I37" s="20">
        <v>90.12</v>
      </c>
      <c r="J37" s="20">
        <v>104.2</v>
      </c>
      <c r="K37" s="39">
        <v>106.25</v>
      </c>
      <c r="L37" s="23" t="s">
        <v>6</v>
      </c>
      <c r="M37" s="2">
        <v>80</v>
      </c>
      <c r="N37" s="24">
        <v>23</v>
      </c>
      <c r="O37" s="10">
        <f>0.3*D37 + 0.3*E37+0.1*(F37+G37+H37)/3+0.2*(I37+J37+K37)/3+0.05*M37+0.05*(N37/26*100)</f>
        <v>79.111076923076922</v>
      </c>
      <c r="P37" s="18" t="s">
        <v>4</v>
      </c>
      <c r="Q37" s="8" t="s">
        <v>5</v>
      </c>
    </row>
    <row r="38" spans="1:17">
      <c r="A38" s="2">
        <v>25</v>
      </c>
      <c r="B38" s="23">
        <v>13512034</v>
      </c>
      <c r="C38" s="23" t="s">
        <v>53</v>
      </c>
      <c r="D38" s="4">
        <v>73</v>
      </c>
      <c r="E38" s="2">
        <v>58</v>
      </c>
      <c r="F38" s="20">
        <v>100</v>
      </c>
      <c r="G38" s="20">
        <v>100</v>
      </c>
      <c r="H38" s="20">
        <v>100</v>
      </c>
      <c r="I38" s="20">
        <v>101.45</v>
      </c>
      <c r="J38" s="20">
        <v>96.862499999999997</v>
      </c>
      <c r="K38" s="39">
        <v>105.31789999999999</v>
      </c>
      <c r="L38" s="23" t="s">
        <v>5</v>
      </c>
      <c r="M38" s="2">
        <v>90</v>
      </c>
      <c r="N38" s="24">
        <v>26</v>
      </c>
      <c r="O38" s="10">
        <f>0.3*D38 + 0.3*E38+0.1*(F38+G38+H38)/3+0.2*(I38+J38+K38)/3+0.05*M38+0.05*(N38/26*100)</f>
        <v>79.042026666666658</v>
      </c>
      <c r="P38" s="18" t="s">
        <v>6</v>
      </c>
      <c r="Q38" s="8" t="s">
        <v>5</v>
      </c>
    </row>
    <row r="39" spans="1:17">
      <c r="A39" s="2">
        <v>16</v>
      </c>
      <c r="B39" s="23">
        <v>13512016</v>
      </c>
      <c r="C39" s="23" t="s">
        <v>44</v>
      </c>
      <c r="D39" s="4">
        <v>76</v>
      </c>
      <c r="E39" s="2">
        <v>61</v>
      </c>
      <c r="F39" s="20">
        <v>100</v>
      </c>
      <c r="G39" s="20">
        <v>100</v>
      </c>
      <c r="H39" s="20">
        <v>90</v>
      </c>
      <c r="I39" s="21">
        <v>88.94</v>
      </c>
      <c r="J39" s="20">
        <v>102.627</v>
      </c>
      <c r="K39" s="39">
        <v>102.94</v>
      </c>
      <c r="L39" s="23" t="s">
        <v>8</v>
      </c>
      <c r="M39" s="2">
        <v>65</v>
      </c>
      <c r="N39" s="24">
        <v>26</v>
      </c>
      <c r="O39" s="10">
        <f>0.3*D39 + 0.3*E39+0.1*(F39+G39+H39)/3+0.2*(I39+J39+K39)/3+0.05*M39+0.05*(N39/26*100)</f>
        <v>78.650466666666659</v>
      </c>
      <c r="P39" s="18" t="s">
        <v>6</v>
      </c>
      <c r="Q39" s="48" t="s">
        <v>5</v>
      </c>
    </row>
    <row r="40" spans="1:17">
      <c r="A40" s="2">
        <v>48</v>
      </c>
      <c r="B40" s="23">
        <v>13512080</v>
      </c>
      <c r="C40" s="23" t="s">
        <v>76</v>
      </c>
      <c r="D40" s="4">
        <v>73</v>
      </c>
      <c r="E40" s="2">
        <v>74.5</v>
      </c>
      <c r="F40" s="20">
        <v>85</v>
      </c>
      <c r="G40" s="20">
        <v>100</v>
      </c>
      <c r="H40" s="20">
        <v>85</v>
      </c>
      <c r="I40" s="20">
        <v>94.12</v>
      </c>
      <c r="J40" s="20">
        <v>67.612499999999997</v>
      </c>
      <c r="K40" s="39">
        <v>78.90357143</v>
      </c>
      <c r="L40" s="23" t="s">
        <v>4</v>
      </c>
      <c r="M40" s="2">
        <v>70</v>
      </c>
      <c r="N40" s="24">
        <v>26</v>
      </c>
      <c r="O40" s="10">
        <f>0.3*D40 + 0.3*E40+0.1*(F40+G40+H40)/3+0.2*(I40+J40+K40)/3+0.05*M40+0.05*(N40/26*100)</f>
        <v>77.792404762000004</v>
      </c>
      <c r="P40" s="18" t="s">
        <v>4</v>
      </c>
      <c r="Q40" s="8" t="s">
        <v>6</v>
      </c>
    </row>
    <row r="41" spans="1:17">
      <c r="A41" s="2">
        <v>28</v>
      </c>
      <c r="B41" s="23">
        <v>13512040</v>
      </c>
      <c r="C41" s="23" t="s">
        <v>56</v>
      </c>
      <c r="D41" s="4">
        <v>67.5</v>
      </c>
      <c r="E41" s="2">
        <v>63</v>
      </c>
      <c r="F41" s="20">
        <v>100</v>
      </c>
      <c r="G41" s="20">
        <v>85</v>
      </c>
      <c r="H41" s="20">
        <v>100</v>
      </c>
      <c r="I41" s="20">
        <v>90.6</v>
      </c>
      <c r="J41" s="20">
        <v>89.99</v>
      </c>
      <c r="K41" s="39">
        <v>101.07</v>
      </c>
      <c r="L41" s="23" t="s">
        <v>5</v>
      </c>
      <c r="M41" s="2">
        <v>90</v>
      </c>
      <c r="N41" s="24">
        <v>25</v>
      </c>
      <c r="O41" s="10">
        <f>0.3*D41 + 0.3*E41+0.1*(F41+G41+H41)/3+0.2*(I41+J41+K41)/3+0.05*M41+0.05*(N41/26*100)</f>
        <v>76.735025641025643</v>
      </c>
      <c r="P41" s="18" t="s">
        <v>7</v>
      </c>
      <c r="Q41" s="8" t="s">
        <v>6</v>
      </c>
    </row>
    <row r="42" spans="1:17">
      <c r="A42" s="2">
        <v>47</v>
      </c>
      <c r="B42" s="23">
        <v>13512078</v>
      </c>
      <c r="C42" s="23" t="s">
        <v>75</v>
      </c>
      <c r="D42" s="4">
        <v>71</v>
      </c>
      <c r="E42" s="2">
        <v>60</v>
      </c>
      <c r="F42" s="20">
        <v>100</v>
      </c>
      <c r="G42" s="20">
        <v>90</v>
      </c>
      <c r="H42" s="20">
        <v>85</v>
      </c>
      <c r="I42" s="20">
        <v>87.46</v>
      </c>
      <c r="J42" s="20">
        <v>102.15</v>
      </c>
      <c r="K42" s="39">
        <v>93.885714289999996</v>
      </c>
      <c r="L42" s="23" t="s">
        <v>5</v>
      </c>
      <c r="M42" s="2">
        <v>90</v>
      </c>
      <c r="N42" s="24">
        <v>23</v>
      </c>
      <c r="O42" s="10">
        <f>0.3*D42 + 0.3*E42+0.1*(F42+G42+H42)/3+0.2*(I42+J42+K42)/3+0.05*M42+0.05*(N42/26*100)</f>
        <v>76.28945787574358</v>
      </c>
      <c r="P42" s="18" t="s">
        <v>4</v>
      </c>
      <c r="Q42" s="8" t="s">
        <v>6</v>
      </c>
    </row>
    <row r="43" spans="1:17">
      <c r="A43" s="2">
        <v>26</v>
      </c>
      <c r="B43" s="23">
        <v>13512036</v>
      </c>
      <c r="C43" s="23" t="s">
        <v>54</v>
      </c>
      <c r="D43" s="4">
        <v>52.5</v>
      </c>
      <c r="E43" s="2">
        <v>74.5</v>
      </c>
      <c r="F43" s="20">
        <v>100</v>
      </c>
      <c r="G43" s="20">
        <v>100</v>
      </c>
      <c r="H43" s="20">
        <v>95</v>
      </c>
      <c r="I43" s="20">
        <v>90.6</v>
      </c>
      <c r="J43" s="20">
        <v>105.1</v>
      </c>
      <c r="K43" s="39">
        <v>96.142857140000004</v>
      </c>
      <c r="L43" s="23" t="s">
        <v>4</v>
      </c>
      <c r="M43" s="2">
        <v>70</v>
      </c>
      <c r="N43" s="24">
        <v>25</v>
      </c>
      <c r="O43" s="10">
        <f>0.3*D43 + 0.3*E43+0.1*(F43+G43+H43)/3+0.2*(I43+J43+K43)/3+0.05*M43+0.05*(N43/26*100)</f>
        <v>75.697216117025633</v>
      </c>
      <c r="P43" s="18" t="s">
        <v>8</v>
      </c>
      <c r="Q43" s="8" t="s">
        <v>6</v>
      </c>
    </row>
    <row r="44" spans="1:17">
      <c r="A44" s="2">
        <v>57</v>
      </c>
      <c r="B44" s="23">
        <v>13512098</v>
      </c>
      <c r="C44" s="23" t="s">
        <v>85</v>
      </c>
      <c r="D44" s="2">
        <v>61</v>
      </c>
      <c r="E44" s="2">
        <v>61</v>
      </c>
      <c r="F44" s="20">
        <v>100</v>
      </c>
      <c r="G44" s="20">
        <v>98</v>
      </c>
      <c r="H44" s="20">
        <v>100</v>
      </c>
      <c r="I44" s="20">
        <f>106.53+5</f>
        <v>111.53</v>
      </c>
      <c r="J44" s="20">
        <v>100.88800000000001</v>
      </c>
      <c r="K44" s="39">
        <v>98.821430000000007</v>
      </c>
      <c r="L44" s="23" t="s">
        <v>8</v>
      </c>
      <c r="M44" s="2">
        <v>65</v>
      </c>
      <c r="N44" s="24">
        <v>26</v>
      </c>
      <c r="O44" s="10">
        <f>0.3*D44 + 0.3*E44+0.1*(F44+G44+H44)/3+0.2*(I44+J44+K44)/3+0.05*M44+0.05*(N44/26*100)</f>
        <v>75.532628666666668</v>
      </c>
      <c r="P44" s="18" t="s">
        <v>4</v>
      </c>
      <c r="Q44" s="8" t="s">
        <v>6</v>
      </c>
    </row>
    <row r="45" spans="1:17">
      <c r="A45" s="2">
        <v>14</v>
      </c>
      <c r="B45" s="23">
        <v>13512012</v>
      </c>
      <c r="C45" s="23" t="s">
        <v>42</v>
      </c>
      <c r="D45" s="4">
        <v>49.5</v>
      </c>
      <c r="E45" s="2">
        <v>69</v>
      </c>
      <c r="F45" s="20">
        <v>100</v>
      </c>
      <c r="G45" s="20">
        <v>97</v>
      </c>
      <c r="H45" s="20">
        <v>100</v>
      </c>
      <c r="I45" s="20">
        <v>99.67</v>
      </c>
      <c r="J45" s="20">
        <v>106.78700000000001</v>
      </c>
      <c r="K45" s="39">
        <v>104.3869286</v>
      </c>
      <c r="L45" s="23" t="s">
        <v>4</v>
      </c>
      <c r="M45" s="2">
        <v>70</v>
      </c>
      <c r="N45" s="24">
        <v>26</v>
      </c>
      <c r="O45" s="10">
        <f>0.3*D45 + 0.3*E45+0.1*(F45+G45+H45)/3+0.2*(I45+J45+K45)/3+0.05*M45+0.05*(N45/26*100)</f>
        <v>74.672928573333337</v>
      </c>
      <c r="P45" s="18" t="s">
        <v>4</v>
      </c>
      <c r="Q45" s="8" t="s">
        <v>6</v>
      </c>
    </row>
    <row r="46" spans="1:17">
      <c r="A46" s="2">
        <v>9</v>
      </c>
      <c r="B46" s="23">
        <v>13512002</v>
      </c>
      <c r="C46" s="23" t="s">
        <v>37</v>
      </c>
      <c r="D46" s="4">
        <v>55</v>
      </c>
      <c r="E46" s="3">
        <v>67.5</v>
      </c>
      <c r="F46" s="20">
        <v>95</v>
      </c>
      <c r="G46" s="22">
        <v>100</v>
      </c>
      <c r="H46" s="20">
        <v>100</v>
      </c>
      <c r="I46" s="20">
        <v>94.6</v>
      </c>
      <c r="J46" s="20">
        <v>99.724999999999994</v>
      </c>
      <c r="K46" s="39">
        <v>96.992857139999998</v>
      </c>
      <c r="L46" s="23" t="s">
        <v>8</v>
      </c>
      <c r="M46" s="2">
        <v>65</v>
      </c>
      <c r="N46" s="24">
        <v>25</v>
      </c>
      <c r="O46" s="10">
        <f>0.3*D46 + 0.3*E46+0.1*(F46+G46+H46)/3+0.2*(I46+J46+K46)/3+0.05*M46+0.05*(N46/26*100)</f>
        <v>74.062216117025642</v>
      </c>
      <c r="P46" s="18" t="s">
        <v>4</v>
      </c>
      <c r="Q46" s="8" t="s">
        <v>6</v>
      </c>
    </row>
    <row r="47" spans="1:17">
      <c r="A47" s="2">
        <v>29</v>
      </c>
      <c r="B47" s="23">
        <v>13512042</v>
      </c>
      <c r="C47" s="23" t="s">
        <v>57</v>
      </c>
      <c r="D47" s="4">
        <v>84</v>
      </c>
      <c r="E47" s="2">
        <v>35</v>
      </c>
      <c r="F47" s="20">
        <v>100</v>
      </c>
      <c r="G47" s="20">
        <v>100</v>
      </c>
      <c r="H47" s="20">
        <v>98</v>
      </c>
      <c r="I47" s="20">
        <v>99.67</v>
      </c>
      <c r="J47" s="20">
        <v>89.99</v>
      </c>
      <c r="K47" s="39">
        <v>94.387500000000003</v>
      </c>
      <c r="L47" s="23" t="s">
        <v>4</v>
      </c>
      <c r="M47" s="2">
        <v>70</v>
      </c>
      <c r="N47" s="24">
        <v>25</v>
      </c>
      <c r="O47" s="10">
        <f>0.3*D47 + 0.3*E47+0.1*(F47+G47+H47)/3+0.2*(I47+J47+K47)/3+0.05*M47+0.05*(N47/26*100)</f>
        <v>72.877525641025656</v>
      </c>
      <c r="P47" s="18" t="s">
        <v>4</v>
      </c>
      <c r="Q47" s="47" t="s">
        <v>4</v>
      </c>
    </row>
    <row r="48" spans="1:17">
      <c r="A48" s="2">
        <v>4</v>
      </c>
      <c r="B48" s="23">
        <v>13511018</v>
      </c>
      <c r="C48" s="23" t="s">
        <v>13</v>
      </c>
      <c r="D48" s="4">
        <v>71.5</v>
      </c>
      <c r="E48" s="2">
        <v>62.5</v>
      </c>
      <c r="F48" s="20">
        <v>90</v>
      </c>
      <c r="G48" s="20">
        <v>70</v>
      </c>
      <c r="H48" s="20">
        <v>75</v>
      </c>
      <c r="I48" s="20">
        <f>80.58+10</f>
        <v>90.58</v>
      </c>
      <c r="J48" s="21">
        <v>70.9375</v>
      </c>
      <c r="K48" s="39">
        <v>76.782142859999993</v>
      </c>
      <c r="L48" s="23" t="s">
        <v>5</v>
      </c>
      <c r="M48" s="2">
        <v>90</v>
      </c>
      <c r="N48" s="24">
        <v>18</v>
      </c>
      <c r="O48" s="10">
        <f>0.3*D48 + 0.3*E48+0.1*(F48+G48+H48)/3+0.2*(I48+J48+K48)/3+0.05*M48+0.05*(N48/26*100)</f>
        <v>71.881514652205141</v>
      </c>
      <c r="P48" s="18" t="s">
        <v>25</v>
      </c>
      <c r="Q48" s="8" t="s">
        <v>4</v>
      </c>
    </row>
    <row r="49" spans="1:17">
      <c r="A49" s="2">
        <v>23</v>
      </c>
      <c r="B49" s="23">
        <v>13512030</v>
      </c>
      <c r="C49" s="23" t="s">
        <v>51</v>
      </c>
      <c r="D49" s="4">
        <v>71.5</v>
      </c>
      <c r="E49" s="2">
        <v>57</v>
      </c>
      <c r="F49" s="20">
        <v>90</v>
      </c>
      <c r="G49" s="20">
        <v>82</v>
      </c>
      <c r="H49" s="20">
        <v>70</v>
      </c>
      <c r="I49" s="20">
        <v>61.17</v>
      </c>
      <c r="J49" s="20">
        <v>96.212500000000006</v>
      </c>
      <c r="K49" s="39">
        <v>93.885714289999996</v>
      </c>
      <c r="L49" s="23" t="s">
        <v>4</v>
      </c>
      <c r="M49" s="2">
        <v>70</v>
      </c>
      <c r="N49" s="24">
        <v>26</v>
      </c>
      <c r="O49" s="10">
        <f>0.3*D49 + 0.3*E49+0.1*(F49+G49+H49)/3+0.2*(I49+J49+K49)/3+0.05*M49+0.05*(N49/26*100)</f>
        <v>71.867880952666667</v>
      </c>
      <c r="P49" s="18" t="s">
        <v>4</v>
      </c>
      <c r="Q49" s="8" t="s">
        <v>4</v>
      </c>
    </row>
    <row r="50" spans="1:17">
      <c r="A50" s="2">
        <v>51</v>
      </c>
      <c r="B50" s="23">
        <v>13512086</v>
      </c>
      <c r="C50" s="23" t="s">
        <v>79</v>
      </c>
      <c r="D50" s="4">
        <v>72</v>
      </c>
      <c r="E50" s="2">
        <v>49</v>
      </c>
      <c r="F50" s="20">
        <v>100</v>
      </c>
      <c r="G50" s="20">
        <v>78</v>
      </c>
      <c r="H50" s="20">
        <v>85</v>
      </c>
      <c r="I50" s="20">
        <v>88.5</v>
      </c>
      <c r="J50" s="20">
        <v>91.35</v>
      </c>
      <c r="K50" s="39">
        <v>100.16500000000001</v>
      </c>
      <c r="L50" s="23" t="s">
        <v>4</v>
      </c>
      <c r="M50" s="2">
        <v>70</v>
      </c>
      <c r="N50" s="24">
        <v>24</v>
      </c>
      <c r="O50" s="10">
        <f>0.3*D50 + 0.3*E50+0.1*(F50+G50+H50)/3+0.2*(I50+J50+K50)/3+0.05*M50+0.05*(N50/26*100)</f>
        <v>71.849717948717938</v>
      </c>
      <c r="P50" s="18" t="s">
        <v>4</v>
      </c>
      <c r="Q50" s="8" t="s">
        <v>4</v>
      </c>
    </row>
    <row r="51" spans="1:17">
      <c r="A51" s="2">
        <v>37</v>
      </c>
      <c r="B51" s="23">
        <v>13512058</v>
      </c>
      <c r="C51" s="23" t="s">
        <v>65</v>
      </c>
      <c r="D51" s="4">
        <v>44.5</v>
      </c>
      <c r="E51" s="2">
        <v>62</v>
      </c>
      <c r="F51" s="20">
        <v>100</v>
      </c>
      <c r="G51" s="20">
        <v>95</v>
      </c>
      <c r="H51" s="20">
        <v>98</v>
      </c>
      <c r="I51" s="20">
        <v>104.41</v>
      </c>
      <c r="J51" s="20">
        <v>100.1</v>
      </c>
      <c r="K51" s="39">
        <v>101.07</v>
      </c>
      <c r="L51" s="23" t="s">
        <v>6</v>
      </c>
      <c r="M51" s="2">
        <v>80</v>
      </c>
      <c r="N51" s="24">
        <v>26</v>
      </c>
      <c r="O51" s="10">
        <f>0.3*D51 + 0.3*E51+0.1*(F51+G51+H51)/3+0.2*(I51+J51+K51)/3+0.05*M51+0.05*(N51/26*100)</f>
        <v>71.088666666666654</v>
      </c>
      <c r="P51" s="18" t="s">
        <v>8</v>
      </c>
      <c r="Q51" s="8" t="s">
        <v>4</v>
      </c>
    </row>
    <row r="52" spans="1:17">
      <c r="A52" s="2">
        <v>50</v>
      </c>
      <c r="B52" s="23">
        <v>13512084</v>
      </c>
      <c r="C52" s="23" t="s">
        <v>78</v>
      </c>
      <c r="D52" s="4">
        <v>46</v>
      </c>
      <c r="E52" s="2">
        <v>60.5</v>
      </c>
      <c r="F52" s="20">
        <v>95</v>
      </c>
      <c r="G52" s="20">
        <v>100</v>
      </c>
      <c r="H52" s="20">
        <v>100</v>
      </c>
      <c r="I52" s="20">
        <v>66.73</v>
      </c>
      <c r="J52" s="20">
        <v>105.1</v>
      </c>
      <c r="K52" s="39">
        <v>100.05</v>
      </c>
      <c r="L52" s="23" t="s">
        <v>5</v>
      </c>
      <c r="M52" s="2">
        <v>90</v>
      </c>
      <c r="N52" s="24">
        <v>26</v>
      </c>
      <c r="O52" s="10">
        <f>0.3*D52 + 0.3*E52+0.1*(F52+G52+H52)/3+0.2*(I52+J52+K52)/3+0.05*M52+0.05*(N52/26*100)</f>
        <v>69.408666666666662</v>
      </c>
      <c r="P52" s="18" t="s">
        <v>4</v>
      </c>
      <c r="Q52" s="8" t="s">
        <v>8</v>
      </c>
    </row>
    <row r="53" spans="1:17">
      <c r="A53" s="2">
        <v>22</v>
      </c>
      <c r="B53" s="23">
        <v>13512028</v>
      </c>
      <c r="C53" s="23" t="s">
        <v>50</v>
      </c>
      <c r="D53" s="4">
        <v>35.5</v>
      </c>
      <c r="E53" s="2">
        <v>67.5</v>
      </c>
      <c r="F53" s="20">
        <v>100</v>
      </c>
      <c r="G53" s="20">
        <v>97</v>
      </c>
      <c r="H53" s="20">
        <v>100</v>
      </c>
      <c r="I53" s="20">
        <v>91.58</v>
      </c>
      <c r="J53" s="20">
        <v>105.1</v>
      </c>
      <c r="K53" s="39">
        <v>94.387500000000003</v>
      </c>
      <c r="L53" s="23" t="s">
        <v>4</v>
      </c>
      <c r="M53" s="2">
        <v>70</v>
      </c>
      <c r="N53" s="24">
        <v>26</v>
      </c>
      <c r="O53" s="10">
        <f>0.3*D53 + 0.3*E53+0.1*(F53+G53+H53)/3+0.2*(I53+J53+K53)/3+0.05*M53+0.05*(N53/26*100)</f>
        <v>68.704499999999996</v>
      </c>
      <c r="P53" s="18" t="s">
        <v>8</v>
      </c>
      <c r="Q53" s="8" t="s">
        <v>8</v>
      </c>
    </row>
    <row r="54" spans="1:17">
      <c r="A54" s="2">
        <v>30</v>
      </c>
      <c r="B54" s="23">
        <v>13512044</v>
      </c>
      <c r="C54" s="23" t="s">
        <v>58</v>
      </c>
      <c r="D54" s="4">
        <v>49</v>
      </c>
      <c r="E54" s="2">
        <v>49</v>
      </c>
      <c r="F54" s="20">
        <v>98</v>
      </c>
      <c r="G54" s="20">
        <v>88</v>
      </c>
      <c r="H54" s="20">
        <v>100</v>
      </c>
      <c r="I54" s="20">
        <v>94.98</v>
      </c>
      <c r="J54" s="20">
        <v>95.15</v>
      </c>
      <c r="K54" s="39">
        <v>102.12</v>
      </c>
      <c r="L54" s="23" t="s">
        <v>5</v>
      </c>
      <c r="M54" s="2">
        <v>90</v>
      </c>
      <c r="N54" s="24">
        <v>25</v>
      </c>
      <c r="O54" s="10">
        <f>0.3*D54 + 0.3*E54+0.1*(F54+G54+H54)/3+0.2*(I54+J54+K54)/3+0.05*M54+0.05*(N54/26*100)</f>
        <v>67.724358974358978</v>
      </c>
      <c r="P54" s="18" t="s">
        <v>8</v>
      </c>
      <c r="Q54" s="8" t="s">
        <v>8</v>
      </c>
    </row>
    <row r="55" spans="1:17">
      <c r="A55" s="2">
        <v>58</v>
      </c>
      <c r="B55" s="23">
        <v>13512100</v>
      </c>
      <c r="C55" s="23" t="s">
        <v>86</v>
      </c>
      <c r="D55" s="2">
        <v>42</v>
      </c>
      <c r="E55" s="2">
        <v>55.5</v>
      </c>
      <c r="F55" s="20">
        <v>100</v>
      </c>
      <c r="G55" s="20">
        <v>85</v>
      </c>
      <c r="H55" s="20">
        <v>95</v>
      </c>
      <c r="I55" s="20">
        <v>90.6</v>
      </c>
      <c r="J55" s="20">
        <v>106.78700000000001</v>
      </c>
      <c r="K55" s="39">
        <v>94.387500000000003</v>
      </c>
      <c r="L55" s="23" t="s">
        <v>5</v>
      </c>
      <c r="M55" s="2">
        <v>90</v>
      </c>
      <c r="N55" s="24">
        <v>26</v>
      </c>
      <c r="O55" s="10">
        <f>0.3*D55 + 0.3*E55+0.1*(F55+G55+H55)/3+0.2*(I55+J55+K55)/3+0.05*M55+0.05*(N55/26*100)</f>
        <v>67.534966666666662</v>
      </c>
      <c r="P55" s="18" t="s">
        <v>26</v>
      </c>
      <c r="Q55" s="8" t="s">
        <v>8</v>
      </c>
    </row>
    <row r="56" spans="1:17">
      <c r="A56" s="2">
        <v>21</v>
      </c>
      <c r="B56" s="23">
        <v>13512026</v>
      </c>
      <c r="C56" s="23" t="s">
        <v>49</v>
      </c>
      <c r="D56" s="4">
        <v>55.5</v>
      </c>
      <c r="E56" s="2">
        <v>48</v>
      </c>
      <c r="F56" s="20">
        <v>100</v>
      </c>
      <c r="G56" s="20">
        <v>85</v>
      </c>
      <c r="H56" s="20">
        <v>95</v>
      </c>
      <c r="I56" s="20">
        <v>84.68</v>
      </c>
      <c r="J56" s="20">
        <v>88.8</v>
      </c>
      <c r="K56" s="39">
        <v>101.1</v>
      </c>
      <c r="L56" s="23" t="s">
        <v>4</v>
      </c>
      <c r="M56" s="2">
        <v>70</v>
      </c>
      <c r="N56" s="24">
        <v>25</v>
      </c>
      <c r="O56" s="10">
        <f>0.3*D56 + 0.3*E56+0.1*(F56+G56+H56)/3+0.2*(I56+J56+K56)/3+0.05*M56+0.05*(N56/26*100)</f>
        <v>66.996358974358984</v>
      </c>
      <c r="P56" s="18" t="s">
        <v>8</v>
      </c>
      <c r="Q56" s="8" t="s">
        <v>8</v>
      </c>
    </row>
    <row r="57" spans="1:17">
      <c r="A57" s="2">
        <v>56</v>
      </c>
      <c r="B57" s="23">
        <v>13512096</v>
      </c>
      <c r="C57" s="23" t="s">
        <v>84</v>
      </c>
      <c r="D57" s="4">
        <v>59</v>
      </c>
      <c r="E57" s="2">
        <v>47.5</v>
      </c>
      <c r="F57" s="20">
        <v>95</v>
      </c>
      <c r="G57" s="20">
        <v>98</v>
      </c>
      <c r="H57" s="20">
        <v>70</v>
      </c>
      <c r="I57" s="20">
        <v>86.17</v>
      </c>
      <c r="J57" s="20">
        <v>98.55</v>
      </c>
      <c r="K57" s="39">
        <v>78.90357143</v>
      </c>
      <c r="L57" s="23" t="s">
        <v>8</v>
      </c>
      <c r="M57" s="2">
        <v>65</v>
      </c>
      <c r="N57" s="24">
        <v>25</v>
      </c>
      <c r="O57" s="10">
        <f>0.3*D57 + 0.3*E57+0.1*(F57+G57+H57)/3+0.2*(I57+J57+K57)/3+0.05*M57+0.05*(N57/26*100)</f>
        <v>66.349263736358978</v>
      </c>
      <c r="P57" s="18" t="s">
        <v>4</v>
      </c>
      <c r="Q57" s="8" t="s">
        <v>8</v>
      </c>
    </row>
    <row r="58" spans="1:17">
      <c r="A58" s="2">
        <v>34</v>
      </c>
      <c r="B58" s="23">
        <v>13512052</v>
      </c>
      <c r="C58" s="23" t="s">
        <v>62</v>
      </c>
      <c r="D58" s="4">
        <v>38.5</v>
      </c>
      <c r="E58" s="3">
        <v>58</v>
      </c>
      <c r="F58" s="20">
        <v>85</v>
      </c>
      <c r="G58" s="20">
        <v>100</v>
      </c>
      <c r="H58" s="20">
        <v>95</v>
      </c>
      <c r="I58" s="20">
        <v>94.12</v>
      </c>
      <c r="J58" s="20">
        <v>104.15</v>
      </c>
      <c r="K58" s="39">
        <v>105.7786</v>
      </c>
      <c r="L58" s="23" t="s">
        <v>4</v>
      </c>
      <c r="M58" s="2">
        <v>70</v>
      </c>
      <c r="N58" s="24">
        <v>22</v>
      </c>
      <c r="O58" s="10">
        <f>0.3*D58 + 0.3*E58+0.1*(F58+G58+H58)/3+0.2*(I58+J58+K58)/3+0.05*M58+0.05*(N58/26*100)</f>
        <v>66.284009230769229</v>
      </c>
      <c r="P58" s="18" t="s">
        <v>8</v>
      </c>
      <c r="Q58" s="8" t="s">
        <v>8</v>
      </c>
    </row>
    <row r="59" spans="1:17">
      <c r="A59" s="2">
        <v>39</v>
      </c>
      <c r="B59" s="23">
        <v>13512062</v>
      </c>
      <c r="C59" s="23" t="s">
        <v>67</v>
      </c>
      <c r="D59" s="4">
        <v>43</v>
      </c>
      <c r="E59" s="2">
        <v>56</v>
      </c>
      <c r="F59" s="20">
        <v>85</v>
      </c>
      <c r="G59" s="20">
        <v>88</v>
      </c>
      <c r="H59" s="20">
        <v>70</v>
      </c>
      <c r="I59" s="20">
        <v>88.5</v>
      </c>
      <c r="J59" s="20">
        <v>98.55</v>
      </c>
      <c r="K59" s="39">
        <v>102.94</v>
      </c>
      <c r="L59" s="23" t="s">
        <v>8</v>
      </c>
      <c r="M59" s="2">
        <v>65</v>
      </c>
      <c r="N59" s="24">
        <v>26</v>
      </c>
      <c r="O59" s="10">
        <f>0.3*D59 + 0.3*E59+0.1*(F59+G59+H59)/3+0.2*(I59+J59+K59)/3+0.05*M59+0.05*(N59/26*100)</f>
        <v>65.382666666666665</v>
      </c>
      <c r="P59" s="18" t="s">
        <v>4</v>
      </c>
      <c r="Q59" s="8" t="s">
        <v>8</v>
      </c>
    </row>
    <row r="60" spans="1:17">
      <c r="A60" s="2">
        <v>35</v>
      </c>
      <c r="B60" s="23">
        <v>13512054</v>
      </c>
      <c r="C60" s="23" t="s">
        <v>63</v>
      </c>
      <c r="D60" s="4">
        <v>48</v>
      </c>
      <c r="E60" s="2">
        <v>41.5</v>
      </c>
      <c r="F60" s="20">
        <v>100</v>
      </c>
      <c r="G60" s="20">
        <v>80</v>
      </c>
      <c r="H60" s="20">
        <v>100</v>
      </c>
      <c r="I60" s="20">
        <v>94.12</v>
      </c>
      <c r="J60" s="20">
        <v>104.52500000000001</v>
      </c>
      <c r="K60" s="39">
        <v>102.12</v>
      </c>
      <c r="L60" s="23" t="s">
        <v>4</v>
      </c>
      <c r="M60" s="2">
        <v>70</v>
      </c>
      <c r="N60" s="24">
        <v>23</v>
      </c>
      <c r="O60" s="10">
        <f>0.3*D60 + 0.3*E60+0.1*(F60+G60+H60)/3+0.2*(I60+J60+K60)/3+0.05*M60+0.05*(N60/26*100)</f>
        <v>64.157410256410245</v>
      </c>
      <c r="P60" s="18" t="s">
        <v>4</v>
      </c>
      <c r="Q60" s="8" t="s">
        <v>8</v>
      </c>
    </row>
    <row r="61" spans="1:17">
      <c r="A61" s="2">
        <v>52</v>
      </c>
      <c r="B61" s="23">
        <v>13512088</v>
      </c>
      <c r="C61" s="23" t="s">
        <v>80</v>
      </c>
      <c r="D61" s="4">
        <v>40.5</v>
      </c>
      <c r="E61" s="2">
        <v>53</v>
      </c>
      <c r="F61" s="20">
        <v>100</v>
      </c>
      <c r="G61" s="20">
        <v>100</v>
      </c>
      <c r="H61" s="20">
        <v>100</v>
      </c>
      <c r="I61" s="20">
        <v>61.17</v>
      </c>
      <c r="J61" s="20">
        <v>106.78700000000001</v>
      </c>
      <c r="K61" s="39">
        <v>86.182142859999999</v>
      </c>
      <c r="L61" s="23" t="s">
        <v>4</v>
      </c>
      <c r="M61" s="2">
        <v>70</v>
      </c>
      <c r="N61" s="24">
        <v>25</v>
      </c>
      <c r="O61" s="10">
        <f>0.3*D61 + 0.3*E61+0.1*(F61+G61+H61)/3+0.2*(I61+J61+K61)/3+0.05*M61+0.05*(N61/26*100)</f>
        <v>63.300301831692309</v>
      </c>
      <c r="P61" s="18" t="s">
        <v>7</v>
      </c>
      <c r="Q61" s="8" t="s">
        <v>8</v>
      </c>
    </row>
    <row r="62" spans="1:17">
      <c r="A62" s="2">
        <v>12</v>
      </c>
      <c r="B62" s="23">
        <v>13512008</v>
      </c>
      <c r="C62" s="23" t="s">
        <v>40</v>
      </c>
      <c r="D62" s="4">
        <v>39</v>
      </c>
      <c r="E62" s="2">
        <v>44.5</v>
      </c>
      <c r="F62" s="20">
        <v>100</v>
      </c>
      <c r="G62" s="20">
        <v>100</v>
      </c>
      <c r="H62" s="20">
        <v>83</v>
      </c>
      <c r="I62" s="20">
        <v>94.98</v>
      </c>
      <c r="J62" s="20">
        <v>102.15</v>
      </c>
      <c r="K62" s="39">
        <v>100.16500000000001</v>
      </c>
      <c r="L62" s="23" t="s">
        <v>4</v>
      </c>
      <c r="M62" s="2">
        <v>70</v>
      </c>
      <c r="N62" s="24">
        <v>23</v>
      </c>
      <c r="O62" s="10">
        <f>0.3*D62 + 0.3*E62+0.1*(F62+G62+H62)/3+0.2*(I62+J62+K62)/3+0.05*M62+0.05*(N62/26*100)</f>
        <v>62.226076923076917</v>
      </c>
      <c r="P62" s="18" t="s">
        <v>26</v>
      </c>
      <c r="Q62" s="8" t="s">
        <v>8</v>
      </c>
    </row>
    <row r="63" spans="1:17">
      <c r="A63" s="2">
        <v>55</v>
      </c>
      <c r="B63" s="23">
        <v>13512094</v>
      </c>
      <c r="C63" s="23" t="s">
        <v>83</v>
      </c>
      <c r="D63" s="4">
        <v>38</v>
      </c>
      <c r="E63" s="2">
        <v>61</v>
      </c>
      <c r="F63" s="20">
        <v>100</v>
      </c>
      <c r="G63" s="20">
        <v>97</v>
      </c>
      <c r="H63" s="20">
        <v>60</v>
      </c>
      <c r="I63" s="20">
        <v>66.73</v>
      </c>
      <c r="J63" s="20">
        <v>67.612499999999997</v>
      </c>
      <c r="K63" s="39">
        <v>100.16500000000001</v>
      </c>
      <c r="L63" s="23" t="s">
        <v>8</v>
      </c>
      <c r="M63" s="2">
        <v>65</v>
      </c>
      <c r="N63" s="24">
        <v>26</v>
      </c>
      <c r="O63" s="10">
        <f>0.3*D63 + 0.3*E63+0.1*(F63+G63+H63)/3+0.2*(I63+J63+K63)/3+0.05*M63+0.05*(N63/26*100)</f>
        <v>62.150500000000008</v>
      </c>
      <c r="P63" s="18" t="s">
        <v>4</v>
      </c>
      <c r="Q63" s="8" t="s">
        <v>8</v>
      </c>
    </row>
    <row r="64" spans="1:17">
      <c r="A64" s="2">
        <v>53</v>
      </c>
      <c r="B64" s="23">
        <v>13512090</v>
      </c>
      <c r="C64" s="23" t="s">
        <v>81</v>
      </c>
      <c r="D64" s="4">
        <v>43</v>
      </c>
      <c r="E64" s="2">
        <v>43</v>
      </c>
      <c r="F64" s="20">
        <v>100</v>
      </c>
      <c r="G64" s="20">
        <v>61</v>
      </c>
      <c r="H64" s="20">
        <v>95</v>
      </c>
      <c r="I64" s="20">
        <v>84.68</v>
      </c>
      <c r="J64" s="20">
        <v>93.1</v>
      </c>
      <c r="K64" s="39">
        <v>99.81</v>
      </c>
      <c r="L64" s="23" t="s">
        <v>4</v>
      </c>
      <c r="M64" s="2">
        <v>70</v>
      </c>
      <c r="N64" s="24">
        <v>26</v>
      </c>
      <c r="O64" s="10">
        <f>0.3*D64 + 0.3*E64+0.1*(F64+G64+H64)/3+0.2*(I64+J64+K64)/3+0.05*M64+0.05*(N64/26*100)</f>
        <v>61.339333333333343</v>
      </c>
      <c r="P64" s="18" t="s">
        <v>8</v>
      </c>
      <c r="Q64" s="8" t="s">
        <v>8</v>
      </c>
    </row>
    <row r="65" spans="1:17">
      <c r="A65" s="2">
        <v>38</v>
      </c>
      <c r="B65" s="23">
        <v>13512060</v>
      </c>
      <c r="C65" s="23" t="s">
        <v>66</v>
      </c>
      <c r="D65" s="4">
        <v>39</v>
      </c>
      <c r="E65" s="2">
        <v>40.5</v>
      </c>
      <c r="F65" s="20">
        <v>95</v>
      </c>
      <c r="G65" s="20">
        <v>90</v>
      </c>
      <c r="H65" s="20">
        <v>100</v>
      </c>
      <c r="I65" s="20">
        <v>90.12</v>
      </c>
      <c r="J65" s="20">
        <v>96.862499999999997</v>
      </c>
      <c r="K65" s="39">
        <v>97.728571430000002</v>
      </c>
      <c r="L65" s="23" t="s">
        <v>6</v>
      </c>
      <c r="M65" s="2">
        <v>80</v>
      </c>
      <c r="N65" s="24">
        <v>26</v>
      </c>
      <c r="O65" s="10">
        <f>0.3*D65 + 0.3*E65+0.1*(F65+G65+H65)/3+0.2*(I65+J65+K65)/3+0.05*M65+0.05*(N65/26*100)</f>
        <v>61.330738095333331</v>
      </c>
      <c r="P65" s="18" t="s">
        <v>26</v>
      </c>
      <c r="Q65" s="8" t="s">
        <v>8</v>
      </c>
    </row>
    <row r="66" spans="1:17">
      <c r="A66" s="2">
        <v>54</v>
      </c>
      <c r="B66" s="23">
        <v>13512092</v>
      </c>
      <c r="C66" s="23" t="s">
        <v>82</v>
      </c>
      <c r="D66" s="4">
        <v>52.5</v>
      </c>
      <c r="E66" s="2">
        <v>56</v>
      </c>
      <c r="F66" s="20">
        <v>95</v>
      </c>
      <c r="G66" s="20">
        <v>82</v>
      </c>
      <c r="H66" s="20">
        <v>60</v>
      </c>
      <c r="I66" s="20">
        <v>91.58</v>
      </c>
      <c r="J66" s="19"/>
      <c r="K66" s="39">
        <v>102.94</v>
      </c>
      <c r="L66" s="23" t="s">
        <v>4</v>
      </c>
      <c r="M66" s="2">
        <v>70</v>
      </c>
      <c r="N66" s="24">
        <v>21</v>
      </c>
      <c r="O66" s="10">
        <f>0.3*D66 + 0.3*E66+0.1*(F66+G66+H66)/3+0.2*(I66+J66+K66)/3+0.05*M66+0.05*(N66/26*100)</f>
        <v>60.956461538461532</v>
      </c>
      <c r="P66" s="18" t="s">
        <v>7</v>
      </c>
      <c r="Q66" s="8" t="s">
        <v>8</v>
      </c>
    </row>
    <row r="67" spans="1:17">
      <c r="A67" s="2">
        <v>2</v>
      </c>
      <c r="B67" s="23">
        <v>13510044</v>
      </c>
      <c r="C67" s="23" t="s">
        <v>32</v>
      </c>
      <c r="D67" s="4">
        <v>53.5</v>
      </c>
      <c r="E67" s="2">
        <v>58.5</v>
      </c>
      <c r="F67" s="20">
        <v>90</v>
      </c>
      <c r="G67" s="20">
        <v>90</v>
      </c>
      <c r="H67" s="19"/>
      <c r="I67" s="20">
        <v>57.28</v>
      </c>
      <c r="J67" s="20">
        <v>85.2</v>
      </c>
      <c r="K67" s="39">
        <v>87.285709999999995</v>
      </c>
      <c r="L67" s="23" t="s">
        <v>4</v>
      </c>
      <c r="M67" s="2">
        <v>70</v>
      </c>
      <c r="N67" s="24">
        <v>11</v>
      </c>
      <c r="O67" s="10">
        <f>0.3*D67 + 0.3*E67+0.1*(F67+G67+H67)/3+0.2*(I67+J67+K67)/3+0.05*M67+0.05*(N67/26*100)</f>
        <v>60.533098615384617</v>
      </c>
      <c r="P67" s="18" t="s">
        <v>7</v>
      </c>
      <c r="Q67" s="8" t="s">
        <v>8</v>
      </c>
    </row>
    <row r="68" spans="1:17">
      <c r="A68" s="2">
        <v>11</v>
      </c>
      <c r="B68" s="23">
        <v>13512006</v>
      </c>
      <c r="C68" s="23" t="s">
        <v>39</v>
      </c>
      <c r="D68" s="4">
        <v>38</v>
      </c>
      <c r="E68" s="2">
        <v>50.5</v>
      </c>
      <c r="F68" s="20">
        <v>100</v>
      </c>
      <c r="G68" s="20">
        <v>61</v>
      </c>
      <c r="H68" s="20">
        <v>85</v>
      </c>
      <c r="I68" s="20">
        <v>84.68</v>
      </c>
      <c r="J68" s="20">
        <v>89.99</v>
      </c>
      <c r="K68" s="39">
        <v>86.182142859999999</v>
      </c>
      <c r="L68" s="23" t="s">
        <v>4</v>
      </c>
      <c r="M68" s="2">
        <v>70</v>
      </c>
      <c r="N68" s="24">
        <v>25</v>
      </c>
      <c r="O68" s="10">
        <f>0.3*D68 + 0.3*E68+0.1*(F68+G68+H68)/3+0.2*(I68+J68+K68)/3+0.05*M68+0.05*(N68/26*100)</f>
        <v>60.447835165025637</v>
      </c>
      <c r="P68" s="18" t="s">
        <v>7</v>
      </c>
      <c r="Q68" s="8" t="s">
        <v>8</v>
      </c>
    </row>
    <row r="69" spans="1:17">
      <c r="A69" s="2">
        <v>31</v>
      </c>
      <c r="B69" s="23">
        <v>13512046</v>
      </c>
      <c r="C69" s="23" t="s">
        <v>59</v>
      </c>
      <c r="D69" s="4">
        <v>35.5</v>
      </c>
      <c r="E69" s="2">
        <v>49</v>
      </c>
      <c r="F69" s="20">
        <v>100</v>
      </c>
      <c r="G69" s="20">
        <v>60</v>
      </c>
      <c r="H69" s="20">
        <v>85</v>
      </c>
      <c r="I69" s="20">
        <v>88.52</v>
      </c>
      <c r="J69" s="20">
        <v>106.02500000000001</v>
      </c>
      <c r="K69" s="39">
        <v>82.148214289999999</v>
      </c>
      <c r="L69" s="23" t="s">
        <v>4</v>
      </c>
      <c r="M69" s="2">
        <v>70</v>
      </c>
      <c r="N69" s="24">
        <v>24</v>
      </c>
      <c r="O69" s="10">
        <f>0.3*D69 + 0.3*E69+0.1*(F69+G69+H69)/3+0.2*(I69+J69+K69)/3+0.05*M69+0.05*(N69/26*100)</f>
        <v>60.078265568051279</v>
      </c>
      <c r="P69" s="18" t="s">
        <v>8</v>
      </c>
      <c r="Q69" s="8" t="s">
        <v>8</v>
      </c>
    </row>
    <row r="70" spans="1:17">
      <c r="A70" s="2">
        <v>45</v>
      </c>
      <c r="B70" s="23">
        <v>13512074</v>
      </c>
      <c r="C70" s="23" t="s">
        <v>73</v>
      </c>
      <c r="D70" s="4">
        <v>29.5</v>
      </c>
      <c r="E70" s="2">
        <v>51.5</v>
      </c>
      <c r="F70" s="20">
        <v>100</v>
      </c>
      <c r="G70" s="20">
        <v>88</v>
      </c>
      <c r="H70" s="20">
        <v>70</v>
      </c>
      <c r="I70" s="20">
        <v>86.17</v>
      </c>
      <c r="J70" s="20">
        <v>91.35</v>
      </c>
      <c r="K70" s="41">
        <v>66.5</v>
      </c>
      <c r="L70" s="23" t="s">
        <v>4</v>
      </c>
      <c r="M70" s="2">
        <v>70</v>
      </c>
      <c r="N70" s="24">
        <v>26</v>
      </c>
      <c r="O70" s="10">
        <f>0.3*D70 + 0.3*E70+0.1*(F70+G70+H70)/3+0.2*(I70+J70+K70)/3+0.05*M70+0.05*(N70/26*100)</f>
        <v>57.667999999999999</v>
      </c>
      <c r="P70" s="18" t="s">
        <v>4</v>
      </c>
      <c r="Q70" s="8" t="s">
        <v>7</v>
      </c>
    </row>
    <row r="71" spans="1:17">
      <c r="A71" s="2">
        <v>1</v>
      </c>
      <c r="B71" s="23">
        <v>13509058</v>
      </c>
      <c r="C71" s="23" t="s">
        <v>11</v>
      </c>
      <c r="D71" s="4">
        <v>42</v>
      </c>
      <c r="E71" s="2">
        <v>55</v>
      </c>
      <c r="F71" s="33">
        <v>50</v>
      </c>
      <c r="G71" s="20">
        <v>100</v>
      </c>
      <c r="H71" s="20">
        <v>80</v>
      </c>
      <c r="I71" s="20">
        <v>47.75</v>
      </c>
      <c r="J71" s="20">
        <v>62.35</v>
      </c>
      <c r="K71" s="39">
        <v>101.8929</v>
      </c>
      <c r="L71" s="23" t="s">
        <v>4</v>
      </c>
      <c r="M71" s="2">
        <v>70</v>
      </c>
      <c r="N71" s="24">
        <v>12</v>
      </c>
      <c r="O71" s="10">
        <f>0.3*D71 + 0.3*E71+0.1*(F71+G71+H71)/3+0.2*(I71+J71+K71)/3+0.05*M71+0.05*(N71/26*100)</f>
        <v>56.707218974358973</v>
      </c>
      <c r="P71" s="18" t="s">
        <v>7</v>
      </c>
      <c r="Q71" s="8" t="s">
        <v>7</v>
      </c>
    </row>
    <row r="72" spans="1:17">
      <c r="A72" s="2">
        <v>19</v>
      </c>
      <c r="B72" s="23">
        <v>13512022</v>
      </c>
      <c r="C72" s="23" t="s">
        <v>47</v>
      </c>
      <c r="D72" s="4">
        <v>38</v>
      </c>
      <c r="E72" s="2">
        <v>39</v>
      </c>
      <c r="F72" s="20">
        <v>100</v>
      </c>
      <c r="G72" s="20">
        <v>70</v>
      </c>
      <c r="H72" s="20">
        <v>90</v>
      </c>
      <c r="I72" s="20">
        <v>61.17</v>
      </c>
      <c r="J72" s="20">
        <v>95.15</v>
      </c>
      <c r="K72" s="39">
        <v>82.148214289999999</v>
      </c>
      <c r="L72" s="23" t="s">
        <v>4</v>
      </c>
      <c r="M72" s="2">
        <v>70</v>
      </c>
      <c r="N72" s="24">
        <v>26</v>
      </c>
      <c r="O72" s="10">
        <f>0.3*D72 + 0.3*E72+0.1*(F72+G72+H72)/3+0.2*(I72+J72+K72)/3+0.05*M72+0.05*(N72/26*100)</f>
        <v>56.164547619333334</v>
      </c>
      <c r="P72" s="18" t="s">
        <v>27</v>
      </c>
      <c r="Q72" s="8" t="s">
        <v>7</v>
      </c>
    </row>
    <row r="73" spans="1:17">
      <c r="A73" s="2">
        <v>3</v>
      </c>
      <c r="B73" s="23">
        <v>13510052</v>
      </c>
      <c r="C73" s="23" t="s">
        <v>12</v>
      </c>
      <c r="D73" s="4">
        <v>65</v>
      </c>
      <c r="E73" s="2">
        <v>66.5</v>
      </c>
      <c r="F73" s="19"/>
      <c r="G73" s="20">
        <v>78</v>
      </c>
      <c r="H73" s="20">
        <v>75</v>
      </c>
      <c r="I73" s="20">
        <v>62.5</v>
      </c>
      <c r="J73" s="20">
        <v>85.2</v>
      </c>
      <c r="K73" s="40"/>
      <c r="L73" s="23"/>
      <c r="M73" s="2"/>
      <c r="N73" s="24">
        <v>7</v>
      </c>
      <c r="O73" s="10">
        <f>0.3*D73 + 0.3*E73+0.1*(F73+G73+H73)/3+0.2*(I73+J73+K73)/3+0.05*M73+0.05*(N73/26*100)</f>
        <v>55.742820512820515</v>
      </c>
      <c r="P73" s="18" t="s">
        <v>7</v>
      </c>
      <c r="Q73" s="8" t="s">
        <v>7</v>
      </c>
    </row>
    <row r="74" spans="1:17">
      <c r="A74" s="2">
        <v>27</v>
      </c>
      <c r="B74" s="23">
        <v>13512038</v>
      </c>
      <c r="C74" s="23" t="s">
        <v>55</v>
      </c>
      <c r="D74" s="4">
        <v>48.5</v>
      </c>
      <c r="E74" s="2">
        <v>40</v>
      </c>
      <c r="F74" s="20">
        <v>98</v>
      </c>
      <c r="G74" s="20">
        <v>60</v>
      </c>
      <c r="H74" s="20">
        <v>94</v>
      </c>
      <c r="I74" s="20">
        <v>88.52</v>
      </c>
      <c r="J74" s="19"/>
      <c r="K74" s="39">
        <v>98.821430000000007</v>
      </c>
      <c r="L74" s="23" t="s">
        <v>7</v>
      </c>
      <c r="M74" s="2">
        <v>60</v>
      </c>
      <c r="N74" s="24">
        <v>23</v>
      </c>
      <c r="O74" s="10">
        <f>0.3*D74 + 0.3*E74+0.1*(F74+G74+H74)/3+0.2*(I74+J74+K74)/3+0.05*M74+0.05*(N74/26*100)</f>
        <v>54.862505589743584</v>
      </c>
      <c r="P74" s="18" t="s">
        <v>7</v>
      </c>
      <c r="Q74" s="8" t="s">
        <v>7</v>
      </c>
    </row>
    <row r="75" spans="1:17">
      <c r="A75" s="2">
        <v>36</v>
      </c>
      <c r="B75" s="23">
        <v>13512056</v>
      </c>
      <c r="C75" s="23" t="s">
        <v>64</v>
      </c>
      <c r="D75" s="4">
        <v>25.5</v>
      </c>
      <c r="E75" s="2">
        <v>41.5</v>
      </c>
      <c r="F75" s="20">
        <v>80</v>
      </c>
      <c r="G75" s="20">
        <v>80</v>
      </c>
      <c r="H75" s="33">
        <v>50</v>
      </c>
      <c r="I75" s="20">
        <v>66.73</v>
      </c>
      <c r="J75" s="20">
        <v>88.8</v>
      </c>
      <c r="K75" s="39">
        <v>102.12</v>
      </c>
      <c r="L75" s="23" t="s">
        <v>8</v>
      </c>
      <c r="M75" s="2">
        <v>65</v>
      </c>
      <c r="N75" s="24">
        <v>16</v>
      </c>
      <c r="O75" s="10">
        <f>0.3*D75 + 0.3*E75+0.1*(F75+G75+H75)/3+0.2*(I75+J75+K75)/3+0.05*M75+0.05*(N75/26*100)</f>
        <v>50.603589743589744</v>
      </c>
      <c r="P75" s="18" t="s">
        <v>5</v>
      </c>
      <c r="Q75" s="48" t="s">
        <v>7</v>
      </c>
    </row>
    <row r="76" spans="1:17">
      <c r="A76" s="2">
        <v>7</v>
      </c>
      <c r="B76" s="23">
        <v>13511056</v>
      </c>
      <c r="C76" s="23" t="s">
        <v>35</v>
      </c>
      <c r="D76" s="4">
        <v>11</v>
      </c>
      <c r="E76" s="2">
        <v>18</v>
      </c>
      <c r="F76" s="20">
        <v>85</v>
      </c>
      <c r="G76" s="19"/>
      <c r="H76" s="19"/>
      <c r="I76" s="20">
        <f>80.58+10</f>
        <v>90.58</v>
      </c>
      <c r="J76" s="19"/>
      <c r="K76" s="40"/>
      <c r="L76" s="23"/>
      <c r="M76" s="2"/>
      <c r="N76" s="24">
        <v>16</v>
      </c>
      <c r="O76" s="10">
        <f>0.3*D76 + 0.3*E76+0.1*(F76+G76+H76)/3+0.2*(I76+J76+K76)/3+0.05*M76+0.05*(N76/26*100)</f>
        <v>20.648923076923076</v>
      </c>
      <c r="P76" s="18" t="s">
        <v>8</v>
      </c>
      <c r="Q76" s="8" t="s">
        <v>25</v>
      </c>
    </row>
    <row r="77" spans="1:17">
      <c r="A77" s="2">
        <v>6</v>
      </c>
      <c r="B77" s="23">
        <v>13511050</v>
      </c>
      <c r="C77" s="23" t="s">
        <v>34</v>
      </c>
      <c r="D77" s="4">
        <v>7</v>
      </c>
      <c r="E77" s="2">
        <v>0</v>
      </c>
      <c r="F77" s="20">
        <v>80</v>
      </c>
      <c r="G77" s="19"/>
      <c r="H77" s="19"/>
      <c r="I77" s="20">
        <f>80.58+10</f>
        <v>90.58</v>
      </c>
      <c r="J77" s="19"/>
      <c r="K77" s="40"/>
      <c r="L77" s="23"/>
      <c r="M77" s="2"/>
      <c r="N77" s="24">
        <v>11</v>
      </c>
      <c r="O77" s="10">
        <f>0.3*D77 + 0.3*E77+0.1*(F77+G77+H77)/3+0.2*(I77+J77+K77)/3+0.05*M77+0.05*(N77/26*100)</f>
        <v>12.920717948717948</v>
      </c>
      <c r="P77" s="18"/>
      <c r="Q77" s="8" t="s">
        <v>25</v>
      </c>
    </row>
    <row r="78" spans="1:17">
      <c r="A78" s="2">
        <v>8</v>
      </c>
      <c r="B78" s="25">
        <v>13511098</v>
      </c>
      <c r="C78" s="25" t="s">
        <v>36</v>
      </c>
      <c r="D78" s="4">
        <v>0</v>
      </c>
      <c r="E78" s="2">
        <v>0</v>
      </c>
      <c r="F78" s="19"/>
      <c r="G78" s="19"/>
      <c r="H78" s="19"/>
      <c r="I78" s="19"/>
      <c r="J78" s="19"/>
      <c r="K78" s="40"/>
      <c r="L78" s="23"/>
      <c r="M78" s="2"/>
      <c r="N78" s="24">
        <v>7</v>
      </c>
      <c r="O78" s="10">
        <f>0.3*D78 + 0.3*E78+0.1*(F78+G78+H78)/3+0.2*(I78+J78+K78)/3+0.05*M78+0.05*(N78/26*100)</f>
        <v>1.3461538461538463</v>
      </c>
      <c r="P78" s="18"/>
      <c r="Q78" s="8" t="s">
        <v>25</v>
      </c>
    </row>
    <row r="79" spans="1:17">
      <c r="A79" s="2">
        <v>5</v>
      </c>
      <c r="B79" s="25">
        <v>13511022</v>
      </c>
      <c r="C79" s="25" t="s">
        <v>33</v>
      </c>
      <c r="D79" s="4">
        <v>0</v>
      </c>
      <c r="E79" s="2">
        <v>0</v>
      </c>
      <c r="F79" s="19"/>
      <c r="G79" s="19"/>
      <c r="H79" s="19"/>
      <c r="I79" s="19"/>
      <c r="J79" s="19"/>
      <c r="K79" s="40"/>
      <c r="L79" s="23"/>
      <c r="M79" s="2"/>
      <c r="N79" s="24">
        <v>3</v>
      </c>
      <c r="O79" s="10">
        <f>0.3*D79 + 0.3*E79+0.1*(F79+G79+H79)/3+0.2*(I79+J79+K79)/3+0.05*M79+0.05*(N79/26*100)</f>
        <v>0.57692307692307698</v>
      </c>
      <c r="P79" s="18"/>
      <c r="Q79" s="8" t="s">
        <v>25</v>
      </c>
    </row>
    <row r="82" spans="1:17">
      <c r="A82" s="5"/>
      <c r="B82" s="26"/>
      <c r="C82" s="26"/>
      <c r="D82" s="5"/>
      <c r="E82" s="5"/>
      <c r="F82" s="27"/>
      <c r="G82" s="27"/>
      <c r="H82" s="27"/>
      <c r="I82" s="27"/>
      <c r="J82" s="27"/>
      <c r="K82" s="27"/>
      <c r="L82" s="26"/>
      <c r="M82" s="5"/>
      <c r="N82" s="28"/>
      <c r="O82" s="5"/>
      <c r="P82" s="5"/>
      <c r="Q82" s="5"/>
    </row>
    <row r="83" spans="1:17">
      <c r="A83" s="5"/>
      <c r="B83" s="26"/>
      <c r="C83" s="26"/>
      <c r="D83" s="5"/>
      <c r="E83" s="5"/>
      <c r="F83" s="27"/>
      <c r="G83" s="27"/>
      <c r="H83" s="27"/>
      <c r="I83" s="27"/>
      <c r="J83" s="27"/>
      <c r="K83" s="27"/>
      <c r="L83" s="26"/>
      <c r="M83" s="5"/>
      <c r="N83" s="28"/>
      <c r="O83" s="5"/>
      <c r="P83" s="5"/>
      <c r="Q83" s="5"/>
    </row>
    <row r="144" spans="16:16">
      <c r="P144" s="32"/>
    </row>
  </sheetData>
  <sortState ref="A22:Q79">
    <sortCondition descending="1" ref="O22:O7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79"/>
  <sheetViews>
    <sheetView tabSelected="1" topLeftCell="C53" workbookViewId="0">
      <selection activeCell="D65" sqref="D65"/>
    </sheetView>
  </sheetViews>
  <sheetFormatPr defaultRowHeight="15"/>
  <cols>
    <col min="1" max="1" width="5" customWidth="1"/>
    <col min="2" max="2" width="10.7109375" customWidth="1"/>
    <col min="3" max="3" width="29.5703125" customWidth="1"/>
    <col min="4" max="4" width="7.140625" customWidth="1"/>
    <col min="5" max="5" width="7.5703125" customWidth="1"/>
    <col min="12" max="12" width="9" bestFit="1" customWidth="1"/>
    <col min="13" max="13" width="8.5703125" bestFit="1" customWidth="1"/>
    <col min="16" max="16" width="11.85546875" customWidth="1"/>
    <col min="19" max="19" width="10.5703125" customWidth="1"/>
  </cols>
  <sheetData>
    <row r="1" spans="1:9" ht="18">
      <c r="A1" s="38" t="s">
        <v>30</v>
      </c>
      <c r="B1" s="38"/>
      <c r="C1" s="38"/>
      <c r="D1" s="11"/>
      <c r="E1" s="11"/>
      <c r="F1" s="11"/>
      <c r="G1" s="11"/>
      <c r="H1" s="11"/>
      <c r="I1" s="11"/>
    </row>
    <row r="2" spans="1:9">
      <c r="A2" s="37" t="s">
        <v>145</v>
      </c>
      <c r="B2" s="37"/>
      <c r="C2" s="37"/>
      <c r="D2" s="11"/>
      <c r="E2" s="11"/>
      <c r="F2" s="11"/>
      <c r="G2" s="11"/>
      <c r="H2" s="11"/>
      <c r="I2" s="11"/>
    </row>
    <row r="3" spans="1:9">
      <c r="A3" s="37" t="s">
        <v>146</v>
      </c>
      <c r="B3" s="37"/>
      <c r="C3" s="37"/>
      <c r="D3" s="11"/>
      <c r="E3" s="11"/>
      <c r="F3" s="11"/>
      <c r="G3" s="11"/>
      <c r="H3" s="11"/>
      <c r="I3" s="11"/>
    </row>
    <row r="4" spans="1:9">
      <c r="A4" s="37" t="s">
        <v>31</v>
      </c>
      <c r="B4" s="37"/>
      <c r="C4" s="37"/>
      <c r="D4" s="11"/>
      <c r="E4" s="11"/>
      <c r="F4" s="11"/>
      <c r="G4" s="11"/>
      <c r="H4" s="11"/>
      <c r="I4" s="11"/>
    </row>
    <row r="5" spans="1:9">
      <c r="A5" s="12"/>
      <c r="B5" s="11"/>
      <c r="C5" s="11"/>
      <c r="D5" s="11"/>
      <c r="E5" s="11"/>
      <c r="F5" s="11"/>
      <c r="G5" s="11"/>
      <c r="H5" s="11"/>
      <c r="I5" s="11"/>
    </row>
    <row r="6" spans="1:9">
      <c r="A6" s="13" t="s">
        <v>150</v>
      </c>
      <c r="B6" s="13"/>
      <c r="C6" s="13"/>
      <c r="D6" s="13"/>
      <c r="E6" s="13"/>
      <c r="F6" s="13"/>
      <c r="G6" s="13"/>
      <c r="H6" s="13"/>
      <c r="I6" s="13"/>
    </row>
    <row r="7" spans="1:9">
      <c r="A7" s="13"/>
      <c r="B7" s="13" t="s">
        <v>152</v>
      </c>
      <c r="C7" s="13"/>
      <c r="D7" s="13"/>
      <c r="E7" s="13"/>
      <c r="F7" s="13"/>
      <c r="G7" s="13"/>
      <c r="H7" s="13"/>
      <c r="I7" s="13"/>
    </row>
    <row r="8" spans="1:9">
      <c r="A8" s="13"/>
      <c r="B8" s="13"/>
      <c r="C8" s="13" t="s">
        <v>154</v>
      </c>
      <c r="D8" s="13"/>
      <c r="E8" s="13"/>
      <c r="F8" s="13"/>
      <c r="G8" s="13"/>
      <c r="H8" s="13"/>
      <c r="I8" s="13"/>
    </row>
    <row r="9" spans="1:9">
      <c r="A9" s="13"/>
      <c r="B9" s="13" t="s">
        <v>151</v>
      </c>
      <c r="C9" s="13"/>
      <c r="D9" s="13"/>
      <c r="E9" s="13"/>
      <c r="F9" s="13"/>
      <c r="G9" s="13"/>
      <c r="H9" s="13"/>
      <c r="I9" s="13"/>
    </row>
    <row r="10" spans="1:9">
      <c r="A10" s="13" t="s">
        <v>28</v>
      </c>
      <c r="B10" s="13"/>
      <c r="C10" s="13" t="s">
        <v>153</v>
      </c>
      <c r="D10" s="13"/>
      <c r="E10" s="13"/>
      <c r="F10" s="13"/>
      <c r="G10" s="13"/>
      <c r="H10" s="13"/>
      <c r="I10" s="13"/>
    </row>
    <row r="11" spans="1:9">
      <c r="A11" s="13"/>
      <c r="B11" s="13"/>
      <c r="C11" s="13"/>
      <c r="D11" s="13"/>
      <c r="E11" s="13"/>
      <c r="F11" s="13"/>
      <c r="G11" s="13"/>
      <c r="H11" s="13"/>
      <c r="I11" s="13"/>
    </row>
    <row r="12" spans="1:9">
      <c r="A12" s="14" t="s">
        <v>143</v>
      </c>
      <c r="B12" s="14"/>
      <c r="C12" s="14"/>
      <c r="D12" s="12"/>
      <c r="E12" s="12"/>
      <c r="F12" s="12"/>
      <c r="G12" s="12"/>
      <c r="H12" s="12"/>
      <c r="I12" s="12"/>
    </row>
    <row r="13" spans="1:9">
      <c r="A13" s="14"/>
      <c r="B13" s="14"/>
      <c r="C13" s="14"/>
      <c r="D13" s="12"/>
      <c r="E13" s="12"/>
      <c r="F13" s="12"/>
      <c r="G13" s="12"/>
      <c r="H13" s="12"/>
      <c r="I13" s="12"/>
    </row>
    <row r="14" spans="1:9">
      <c r="A14" s="14"/>
      <c r="B14" s="14"/>
      <c r="C14" s="14"/>
      <c r="D14" s="12"/>
      <c r="E14" s="12"/>
      <c r="F14" s="12"/>
      <c r="G14" s="12"/>
      <c r="H14" s="12"/>
      <c r="I14" s="12"/>
    </row>
    <row r="15" spans="1:9">
      <c r="A15" s="12" t="s">
        <v>29</v>
      </c>
      <c r="B15" s="12"/>
      <c r="C15" s="12"/>
      <c r="D15" s="11"/>
      <c r="E15" s="11"/>
      <c r="F15" s="11"/>
      <c r="G15" s="11"/>
      <c r="H15" s="11"/>
      <c r="I15" s="11"/>
    </row>
    <row r="16" spans="1:9">
      <c r="A16" s="12"/>
      <c r="B16" s="12"/>
      <c r="C16" s="12"/>
      <c r="D16" s="11"/>
      <c r="E16" s="11"/>
      <c r="F16" s="11"/>
      <c r="G16" s="11"/>
      <c r="H16" s="11"/>
      <c r="I16" s="11"/>
    </row>
    <row r="17" spans="1:20">
      <c r="A17" s="15" t="s">
        <v>144</v>
      </c>
      <c r="B17" s="15"/>
      <c r="C17" s="15"/>
      <c r="D17" s="15"/>
      <c r="E17" s="15"/>
      <c r="F17" s="15"/>
      <c r="G17" s="15"/>
      <c r="H17" s="15"/>
      <c r="I17" s="15"/>
    </row>
    <row r="18" spans="1:20">
      <c r="A18" s="16" t="s">
        <v>156</v>
      </c>
      <c r="B18" s="17"/>
      <c r="C18" s="17"/>
      <c r="D18" s="17"/>
    </row>
    <row r="20" spans="1:20">
      <c r="A20" t="s">
        <v>155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20" ht="45">
      <c r="A21" s="7" t="s">
        <v>23</v>
      </c>
      <c r="B21" s="7" t="s">
        <v>0</v>
      </c>
      <c r="C21" s="7" t="s">
        <v>1</v>
      </c>
      <c r="D21" s="8" t="s">
        <v>2</v>
      </c>
      <c r="E21" s="1" t="s">
        <v>3</v>
      </c>
      <c r="F21" s="1" t="s">
        <v>15</v>
      </c>
      <c r="G21" s="1" t="s">
        <v>16</v>
      </c>
      <c r="H21" s="1" t="s">
        <v>17</v>
      </c>
      <c r="I21" s="1" t="s">
        <v>18</v>
      </c>
      <c r="J21" s="1" t="s">
        <v>19</v>
      </c>
      <c r="K21" s="1" t="s">
        <v>20</v>
      </c>
      <c r="L21" s="45" t="s">
        <v>148</v>
      </c>
      <c r="M21" s="44" t="s">
        <v>10</v>
      </c>
      <c r="N21" s="9" t="s">
        <v>24</v>
      </c>
      <c r="O21" s="1" t="s">
        <v>14</v>
      </c>
      <c r="P21" s="9" t="s">
        <v>149</v>
      </c>
      <c r="Q21" s="1" t="s">
        <v>21</v>
      </c>
      <c r="R21" s="1" t="s">
        <v>9</v>
      </c>
      <c r="S21" s="1" t="s">
        <v>22</v>
      </c>
      <c r="T21" s="31"/>
    </row>
    <row r="22" spans="1:20">
      <c r="A22" s="2">
        <v>1</v>
      </c>
      <c r="B22" s="23">
        <v>13509085</v>
      </c>
      <c r="C22" s="29" t="s">
        <v>87</v>
      </c>
      <c r="D22" s="30">
        <f>VLOOKUP(B22,'[1]detil lat-uts-uas-makalah'!$B$6:$U$63,12,FALSE)</f>
        <v>75.5</v>
      </c>
      <c r="E22" s="30">
        <f>VLOOKUP($B22,'[1]detil lat-uts-uas-makalah'!$B$6:$U$63,18,FALSE)</f>
        <v>74</v>
      </c>
      <c r="F22" s="34">
        <v>100</v>
      </c>
      <c r="G22" s="34">
        <v>100</v>
      </c>
      <c r="H22" s="34">
        <v>80</v>
      </c>
      <c r="I22" s="34">
        <v>47.75</v>
      </c>
      <c r="J22" s="34">
        <v>80.875</v>
      </c>
      <c r="K22" s="42">
        <v>101.8929</v>
      </c>
      <c r="L22" s="30">
        <v>33.333333333333336</v>
      </c>
      <c r="M22" s="23" t="s">
        <v>6</v>
      </c>
      <c r="N22" s="30">
        <f>IF(M22="A",90,IF(M22="AB",80,IF(M22="B",70,0)))</f>
        <v>80</v>
      </c>
      <c r="O22" s="24">
        <v>17</v>
      </c>
      <c r="P22" s="46">
        <f>MAX(L22,O22*100/26)</f>
        <v>65.384615384615387</v>
      </c>
      <c r="Q22" s="49">
        <f>0.3*D22 + 0.3*E22+0.1*(F22+G22+H22)/3+0.2*(I22+J22+K22)/3+0.05*N22+0.05*P22</f>
        <v>76.820424102564104</v>
      </c>
      <c r="R22" s="50" t="s">
        <v>7</v>
      </c>
      <c r="S22" s="51" t="s">
        <v>6</v>
      </c>
    </row>
    <row r="23" spans="1:20">
      <c r="A23" s="2">
        <v>2</v>
      </c>
      <c r="B23" s="23">
        <v>13510005</v>
      </c>
      <c r="C23" s="29" t="s">
        <v>88</v>
      </c>
      <c r="D23" s="30">
        <f>VLOOKUP(B23,'[1]detil lat-uts-uas-makalah'!$B$6:$U$63,12,FALSE)</f>
        <v>70.5</v>
      </c>
      <c r="E23" s="30">
        <f>VLOOKUP($B23,'[1]detil lat-uts-uas-makalah'!$B$6:$U$63,18,FALSE)</f>
        <v>51.5</v>
      </c>
      <c r="F23" s="36"/>
      <c r="G23" s="34">
        <v>90</v>
      </c>
      <c r="H23" s="34">
        <v>70</v>
      </c>
      <c r="I23" s="34">
        <v>57.28</v>
      </c>
      <c r="J23" s="35">
        <v>70.9375</v>
      </c>
      <c r="K23" s="42">
        <v>96.142857140000004</v>
      </c>
      <c r="L23" s="30">
        <v>66.666666666666671</v>
      </c>
      <c r="M23" s="23" t="s">
        <v>4</v>
      </c>
      <c r="N23" s="30">
        <f>IF(M23="A",90,IF(M23="AB",80,IF(M23="B",70,0)))</f>
        <v>70</v>
      </c>
      <c r="O23" s="24">
        <v>20</v>
      </c>
      <c r="P23" s="46">
        <f>MAX(L23,O23*100/26)</f>
        <v>76.92307692307692</v>
      </c>
      <c r="Q23" s="49">
        <f>0.3*D23 + 0.3*E23+0.1*(F23+G23+H23)/3+0.2*(I23+J23+K23)/3+0.05*N23+0.05*P23</f>
        <v>64.236844322153843</v>
      </c>
      <c r="R23" s="50" t="s">
        <v>7</v>
      </c>
      <c r="S23" s="51" t="s">
        <v>8</v>
      </c>
    </row>
    <row r="24" spans="1:20">
      <c r="A24" s="2">
        <v>3</v>
      </c>
      <c r="B24" s="23">
        <v>13510009</v>
      </c>
      <c r="C24" s="29" t="s">
        <v>89</v>
      </c>
      <c r="D24" s="30">
        <f>VLOOKUP(B24,'[1]detil lat-uts-uas-makalah'!$B$6:$U$63,12,FALSE)</f>
        <v>0</v>
      </c>
      <c r="E24" s="30">
        <f>VLOOKUP($B24,'[1]detil lat-uts-uas-makalah'!$B$6:$U$63,18,FALSE)</f>
        <v>0</v>
      </c>
      <c r="F24" s="36"/>
      <c r="G24" s="36"/>
      <c r="H24" s="36"/>
      <c r="I24" s="36"/>
      <c r="J24" s="36"/>
      <c r="K24" s="43"/>
      <c r="L24" s="30">
        <v>0</v>
      </c>
      <c r="M24" s="23" t="s">
        <v>25</v>
      </c>
      <c r="N24" s="30">
        <f>IF(M24="A",90,IF(M24="AB",80,IF(M24="B",70,0)))</f>
        <v>0</v>
      </c>
      <c r="O24" s="24">
        <v>1</v>
      </c>
      <c r="P24" s="46">
        <f>MAX(L24,O24*100/26)</f>
        <v>3.8461538461538463</v>
      </c>
      <c r="Q24" s="49">
        <f>0.3*D24 + 0.3*E24+0.1*(F24+G24+H24)/3+0.2*(I24+J24+K24)/3+0.05*N24+0.05*P24</f>
        <v>0.19230769230769232</v>
      </c>
      <c r="R24" s="50"/>
      <c r="S24" s="51" t="s">
        <v>25</v>
      </c>
    </row>
    <row r="25" spans="1:20">
      <c r="A25" s="2">
        <v>4</v>
      </c>
      <c r="B25" s="23">
        <v>13510079</v>
      </c>
      <c r="C25" s="29" t="s">
        <v>90</v>
      </c>
      <c r="D25" s="30">
        <f>VLOOKUP(B25,'[1]detil lat-uts-uas-makalah'!$B$6:$U$63,12,FALSE)</f>
        <v>38.5</v>
      </c>
      <c r="E25" s="30">
        <f>VLOOKUP($B25,'[1]detil lat-uts-uas-makalah'!$B$6:$U$63,18,FALSE)</f>
        <v>51</v>
      </c>
      <c r="F25" s="34">
        <v>95</v>
      </c>
      <c r="G25" s="34">
        <v>75</v>
      </c>
      <c r="H25" s="36"/>
      <c r="I25" s="34">
        <v>57.28</v>
      </c>
      <c r="J25" s="36"/>
      <c r="K25" s="43"/>
      <c r="L25" s="30">
        <v>83.333333333333329</v>
      </c>
      <c r="M25" s="23" t="s">
        <v>25</v>
      </c>
      <c r="N25" s="30">
        <f>IF(M25="A",90,IF(M25="AB",80,IF(M25="B",70,0)))</f>
        <v>0</v>
      </c>
      <c r="O25" s="24">
        <v>17</v>
      </c>
      <c r="P25" s="46">
        <f>MAX(L25,O25*100/26)</f>
        <v>83.333333333333329</v>
      </c>
      <c r="Q25" s="49">
        <f>0.3*D25 + 0.3*E25+0.1*(F25+G25+H25)/3+0.2*(I25+J25+K25)/3+0.05*N25+0.05*P25</f>
        <v>40.501999999999995</v>
      </c>
      <c r="R25" s="50" t="s">
        <v>4</v>
      </c>
      <c r="S25" s="51" t="s">
        <v>27</v>
      </c>
    </row>
    <row r="26" spans="1:20">
      <c r="A26" s="2">
        <v>5</v>
      </c>
      <c r="B26" s="23">
        <v>13510085</v>
      </c>
      <c r="C26" s="29" t="s">
        <v>91</v>
      </c>
      <c r="D26" s="30">
        <f>VLOOKUP(B26,'[1]detil lat-uts-uas-makalah'!$B$6:$U$63,12,FALSE)</f>
        <v>47</v>
      </c>
      <c r="E26" s="30">
        <f>VLOOKUP($B26,'[1]detil lat-uts-uas-makalah'!$B$6:$U$63,18,FALSE)</f>
        <v>0</v>
      </c>
      <c r="F26" s="36"/>
      <c r="G26" s="36"/>
      <c r="H26" s="36"/>
      <c r="I26" s="36"/>
      <c r="J26" s="36"/>
      <c r="K26" s="42">
        <v>76.782142859999993</v>
      </c>
      <c r="L26" s="30">
        <v>33.333333333333336</v>
      </c>
      <c r="M26" s="23" t="s">
        <v>25</v>
      </c>
      <c r="N26" s="30">
        <f>IF(M26="A",90,IF(M26="AB",80,IF(M26="B",70,0)))</f>
        <v>0</v>
      </c>
      <c r="O26" s="24">
        <v>7</v>
      </c>
      <c r="P26" s="46">
        <f>MAX(L26,O26*100/26)</f>
        <v>33.333333333333336</v>
      </c>
      <c r="Q26" s="49">
        <f>0.3*D26 + 0.3*E26+0.1*(F26+G26+H26)/3+0.2*(I26+J26+K26)/3+0.05*N26+0.05*P26</f>
        <v>20.885476190666669</v>
      </c>
      <c r="R26" s="50"/>
      <c r="S26" s="51" t="s">
        <v>25</v>
      </c>
    </row>
    <row r="27" spans="1:20">
      <c r="A27" s="2">
        <v>6</v>
      </c>
      <c r="B27" s="23">
        <v>13510097</v>
      </c>
      <c r="C27" s="29" t="s">
        <v>92</v>
      </c>
      <c r="D27" s="30">
        <f>VLOOKUP(B27,'[1]detil lat-uts-uas-makalah'!$B$6:$U$63,12,FALSE)</f>
        <v>61.5</v>
      </c>
      <c r="E27" s="30">
        <f>VLOOKUP($B27,'[1]detil lat-uts-uas-makalah'!$B$6:$U$63,18,FALSE)</f>
        <v>33</v>
      </c>
      <c r="F27" s="36"/>
      <c r="G27" s="36"/>
      <c r="H27" s="36"/>
      <c r="I27" s="36"/>
      <c r="J27" s="36"/>
      <c r="K27" s="43"/>
      <c r="L27" s="30">
        <v>83.333333333333329</v>
      </c>
      <c r="M27" s="23" t="s">
        <v>25</v>
      </c>
      <c r="N27" s="30">
        <f>IF(M27="A",90,IF(M27="AB",80,IF(M27="B",70,0)))</f>
        <v>0</v>
      </c>
      <c r="O27" s="24">
        <v>12</v>
      </c>
      <c r="P27" s="46">
        <f>MAX(L27,O27*100/26)</f>
        <v>83.333333333333329</v>
      </c>
      <c r="Q27" s="49">
        <f>0.3*D27 + 0.3*E27+0.1*(F27+G27+H27)/3+0.2*(I27+J27+K27)/3+0.05*N27+0.05*P27</f>
        <v>32.516666666666666</v>
      </c>
      <c r="R27" s="50" t="s">
        <v>7</v>
      </c>
      <c r="S27" s="51" t="s">
        <v>25</v>
      </c>
    </row>
    <row r="28" spans="1:20">
      <c r="A28" s="2">
        <v>7</v>
      </c>
      <c r="B28" s="23">
        <v>13511001</v>
      </c>
      <c r="C28" s="29" t="s">
        <v>93</v>
      </c>
      <c r="D28" s="30">
        <f>VLOOKUP(B28,'[1]detil lat-uts-uas-makalah'!$B$6:$U$63,12,FALSE)</f>
        <v>23</v>
      </c>
      <c r="E28" s="30">
        <f>VLOOKUP($B28,'[1]detil lat-uts-uas-makalah'!$B$6:$U$63,18,FALSE)</f>
        <v>0</v>
      </c>
      <c r="F28" s="36"/>
      <c r="G28" s="36"/>
      <c r="H28" s="36"/>
      <c r="I28" s="36"/>
      <c r="J28" s="36"/>
      <c r="K28" s="43"/>
      <c r="L28" s="30">
        <v>0</v>
      </c>
      <c r="M28" s="23" t="s">
        <v>25</v>
      </c>
      <c r="N28" s="30">
        <f>IF(M28="A",90,IF(M28="AB",80,IF(M28="B",70,0)))</f>
        <v>0</v>
      </c>
      <c r="O28" s="24">
        <v>0</v>
      </c>
      <c r="P28" s="46">
        <f>MAX(L28,O28*100/26)</f>
        <v>0</v>
      </c>
      <c r="Q28" s="49">
        <f>0.3*D28 + 0.3*E28+0.1*(F28+G28+H28)/3+0.2*(I28+J28+K28)/3+0.05*N28+0.05*P28</f>
        <v>6.8999999999999995</v>
      </c>
      <c r="R28" s="50"/>
      <c r="S28" s="51" t="s">
        <v>25</v>
      </c>
    </row>
    <row r="29" spans="1:20">
      <c r="A29" s="2">
        <v>8</v>
      </c>
      <c r="B29" s="23">
        <v>13511045</v>
      </c>
      <c r="C29" s="29" t="s">
        <v>94</v>
      </c>
      <c r="D29" s="30">
        <f>VLOOKUP(B29,'[1]detil lat-uts-uas-makalah'!$B$6:$U$63,12,FALSE)</f>
        <v>32</v>
      </c>
      <c r="E29" s="30">
        <f>VLOOKUP($B29,'[1]detil lat-uts-uas-makalah'!$B$6:$U$63,18,FALSE)</f>
        <v>39</v>
      </c>
      <c r="F29" s="34">
        <v>40</v>
      </c>
      <c r="G29" s="36"/>
      <c r="H29" s="34">
        <v>70</v>
      </c>
      <c r="I29" s="36"/>
      <c r="J29" s="35">
        <v>70.9375</v>
      </c>
      <c r="K29" s="43"/>
      <c r="L29" s="30">
        <v>88.333333333333329</v>
      </c>
      <c r="M29" s="23" t="s">
        <v>25</v>
      </c>
      <c r="N29" s="30">
        <f>IF(M29="A",90,IF(M29="AB",80,IF(M29="B",70,0)))</f>
        <v>0</v>
      </c>
      <c r="O29" s="24">
        <v>21</v>
      </c>
      <c r="P29" s="46">
        <f>MAX(L29,O29*100/26)</f>
        <v>88.333333333333329</v>
      </c>
      <c r="Q29" s="49">
        <f>0.3*D29 + 0.3*E29+0.1*(F29+G29+H29)/3+0.2*(I29+J29+K29)/3+0.05*N29+0.05*P29</f>
        <v>34.112499999999997</v>
      </c>
      <c r="R29" s="50" t="s">
        <v>7</v>
      </c>
      <c r="S29" s="51" t="s">
        <v>25</v>
      </c>
    </row>
    <row r="30" spans="1:20">
      <c r="A30" s="2">
        <v>9</v>
      </c>
      <c r="B30" s="23">
        <v>13512001</v>
      </c>
      <c r="C30" s="29" t="s">
        <v>95</v>
      </c>
      <c r="D30" s="30">
        <f>VLOOKUP(B30,'[1]detil lat-uts-uas-makalah'!$B$6:$U$63,12,FALSE)</f>
        <v>85</v>
      </c>
      <c r="E30" s="30">
        <f>VLOOKUP($B30,'[1]detil lat-uts-uas-makalah'!$B$6:$U$63,18,FALSE)</f>
        <v>48</v>
      </c>
      <c r="F30" s="34">
        <v>100</v>
      </c>
      <c r="G30" s="34">
        <v>100</v>
      </c>
      <c r="H30" s="34">
        <v>100</v>
      </c>
      <c r="I30" s="34">
        <v>102.44</v>
      </c>
      <c r="J30" s="34">
        <v>95.05</v>
      </c>
      <c r="K30" s="42">
        <v>103.6</v>
      </c>
      <c r="L30" s="30">
        <v>95</v>
      </c>
      <c r="M30" s="23" t="s">
        <v>6</v>
      </c>
      <c r="N30" s="30">
        <f>IF(M30="A",90,IF(M30="AB",80,IF(M30="B",70,0)))</f>
        <v>80</v>
      </c>
      <c r="O30" s="24">
        <v>26</v>
      </c>
      <c r="P30" s="46">
        <f>MAX(L30,O30*100/26)</f>
        <v>100</v>
      </c>
      <c r="Q30" s="49">
        <f>0.3*D30 + 0.3*E30+0.1*(F30+G30+H30)/3+0.2*(I30+J30+K30)/3+0.05*N30+0.05*P30</f>
        <v>78.972666666666669</v>
      </c>
      <c r="R30" s="50" t="s">
        <v>4</v>
      </c>
      <c r="S30" s="51" t="s">
        <v>5</v>
      </c>
    </row>
    <row r="31" spans="1:20">
      <c r="A31" s="2">
        <v>10</v>
      </c>
      <c r="B31" s="23">
        <v>13512003</v>
      </c>
      <c r="C31" s="29" t="s">
        <v>96</v>
      </c>
      <c r="D31" s="30">
        <f>VLOOKUP(B31,'[1]detil lat-uts-uas-makalah'!$B$6:$U$63,12,FALSE)</f>
        <v>91</v>
      </c>
      <c r="E31" s="30">
        <f>VLOOKUP($B31,'[1]detil lat-uts-uas-makalah'!$B$6:$U$63,18,FALSE)</f>
        <v>67</v>
      </c>
      <c r="F31" s="34">
        <v>100</v>
      </c>
      <c r="G31" s="34">
        <v>100</v>
      </c>
      <c r="H31" s="34">
        <v>98</v>
      </c>
      <c r="I31" s="34">
        <v>91.16</v>
      </c>
      <c r="J31" s="34">
        <v>103.35</v>
      </c>
      <c r="K31" s="42">
        <v>104.3869286</v>
      </c>
      <c r="L31" s="30">
        <v>83.333333333333329</v>
      </c>
      <c r="M31" s="23" t="s">
        <v>6</v>
      </c>
      <c r="N31" s="30">
        <f>IF(M31="A",90,IF(M31="AB",80,IF(M31="B",70,0)))</f>
        <v>80</v>
      </c>
      <c r="O31" s="24">
        <v>25</v>
      </c>
      <c r="P31" s="46">
        <f>MAX(L31,O31*100/26)</f>
        <v>96.15384615384616</v>
      </c>
      <c r="Q31" s="49">
        <f>0.3*D31 + 0.3*E31+0.1*(F31+G31+H31)/3+0.2*(I31+J31+K31)/3+0.05*N31+0.05*P31</f>
        <v>86.067487547692309</v>
      </c>
      <c r="R31" s="50" t="s">
        <v>6</v>
      </c>
      <c r="S31" s="51" t="s">
        <v>5</v>
      </c>
    </row>
    <row r="32" spans="1:20">
      <c r="A32" s="2">
        <v>11</v>
      </c>
      <c r="B32" s="23">
        <v>13512005</v>
      </c>
      <c r="C32" s="29" t="s">
        <v>97</v>
      </c>
      <c r="D32" s="30">
        <f>VLOOKUP(B32,'[1]detil lat-uts-uas-makalah'!$B$6:$U$63,12,FALSE)</f>
        <v>87</v>
      </c>
      <c r="E32" s="30">
        <f>VLOOKUP($B32,'[1]detil lat-uts-uas-makalah'!$B$6:$U$63,18,FALSE)</f>
        <v>63</v>
      </c>
      <c r="F32" s="34">
        <v>100</v>
      </c>
      <c r="G32" s="34">
        <v>85</v>
      </c>
      <c r="H32" s="34">
        <v>100</v>
      </c>
      <c r="I32" s="34">
        <v>78.75</v>
      </c>
      <c r="J32" s="34">
        <v>107.97499999999999</v>
      </c>
      <c r="K32" s="42">
        <v>105.7786</v>
      </c>
      <c r="L32" s="30">
        <v>96.666666666666671</v>
      </c>
      <c r="M32" s="23" t="s">
        <v>6</v>
      </c>
      <c r="N32" s="30">
        <f>IF(M32="A",90,IF(M32="AB",80,IF(M32="B",70,0)))</f>
        <v>80</v>
      </c>
      <c r="O32" s="24">
        <v>26</v>
      </c>
      <c r="P32" s="46">
        <f>MAX(L32,O32*100/26)</f>
        <v>100</v>
      </c>
      <c r="Q32" s="49">
        <f>0.3*D32 + 0.3*E32+0.1*(F32+G32+H32)/3+0.2*(I32+J32+K32)/3+0.05*N32+0.05*P32</f>
        <v>83.000240000000005</v>
      </c>
      <c r="R32" s="50" t="s">
        <v>4</v>
      </c>
      <c r="S32" s="51" t="s">
        <v>5</v>
      </c>
    </row>
    <row r="33" spans="1:19">
      <c r="A33" s="2">
        <v>12</v>
      </c>
      <c r="B33" s="23">
        <v>13512007</v>
      </c>
      <c r="C33" s="29" t="s">
        <v>98</v>
      </c>
      <c r="D33" s="30">
        <f>VLOOKUP(B33,'[1]detil lat-uts-uas-makalah'!$B$6:$U$63,12,FALSE)</f>
        <v>88</v>
      </c>
      <c r="E33" s="30">
        <f>VLOOKUP($B33,'[1]detil lat-uts-uas-makalah'!$B$6:$U$63,18,FALSE)</f>
        <v>31.5</v>
      </c>
      <c r="F33" s="34">
        <v>90</v>
      </c>
      <c r="G33" s="34">
        <v>72</v>
      </c>
      <c r="H33" s="34">
        <v>95</v>
      </c>
      <c r="I33" s="34">
        <v>90.57</v>
      </c>
      <c r="J33" s="34">
        <v>100.18</v>
      </c>
      <c r="K33" s="42">
        <v>105.8</v>
      </c>
      <c r="L33" s="30">
        <v>98.333333333333329</v>
      </c>
      <c r="M33" s="23" t="s">
        <v>4</v>
      </c>
      <c r="N33" s="30">
        <f>IF(M33="A",90,IF(M33="AB",80,IF(M33="B",70,0)))</f>
        <v>70</v>
      </c>
      <c r="O33" s="24">
        <v>23</v>
      </c>
      <c r="P33" s="46">
        <f>MAX(L33,O33*100/26)</f>
        <v>98.333333333333329</v>
      </c>
      <c r="Q33" s="49">
        <f>0.3*D33 + 0.3*E33+0.1*(F33+G33+H33)/3+0.2*(I33+J33+K33)/3+0.05*N33+0.05*P33</f>
        <v>72.603333333333339</v>
      </c>
      <c r="R33" s="50" t="s">
        <v>4</v>
      </c>
      <c r="S33" s="51" t="s">
        <v>4</v>
      </c>
    </row>
    <row r="34" spans="1:19">
      <c r="A34" s="2">
        <v>13</v>
      </c>
      <c r="B34" s="23">
        <v>13512009</v>
      </c>
      <c r="C34" s="29" t="s">
        <v>99</v>
      </c>
      <c r="D34" s="30">
        <f>VLOOKUP(B34,'[1]detil lat-uts-uas-makalah'!$B$6:$U$63,12,FALSE)</f>
        <v>46</v>
      </c>
      <c r="E34" s="30">
        <f>VLOOKUP($B34,'[1]detil lat-uts-uas-makalah'!$B$6:$U$63,18,FALSE)</f>
        <v>49</v>
      </c>
      <c r="F34" s="34">
        <v>100</v>
      </c>
      <c r="G34" s="34">
        <v>92</v>
      </c>
      <c r="H34" s="34">
        <v>93</v>
      </c>
      <c r="I34" s="34">
        <v>100.68</v>
      </c>
      <c r="J34" s="34">
        <v>79.4833</v>
      </c>
      <c r="K34" s="42">
        <v>98.594642859999993</v>
      </c>
      <c r="L34" s="30">
        <v>88.333333333333329</v>
      </c>
      <c r="M34" s="23" t="s">
        <v>4</v>
      </c>
      <c r="N34" s="30">
        <f>IF(M34="A",90,IF(M34="AB",80,IF(M34="B",70,0)))</f>
        <v>70</v>
      </c>
      <c r="O34" s="24">
        <v>22</v>
      </c>
      <c r="P34" s="46">
        <f>MAX(L34,O34*100/26)</f>
        <v>88.333333333333329</v>
      </c>
      <c r="Q34" s="49">
        <f>0.3*D34 + 0.3*E34+0.1*(F34+G34+H34)/3+0.2*(I34+J34+K34)/3+0.05*N34+0.05*P34</f>
        <v>64.500529524000001</v>
      </c>
      <c r="R34" s="50" t="s">
        <v>7</v>
      </c>
      <c r="S34" s="51" t="s">
        <v>8</v>
      </c>
    </row>
    <row r="35" spans="1:19">
      <c r="A35" s="2">
        <v>14</v>
      </c>
      <c r="B35" s="23">
        <v>13512011</v>
      </c>
      <c r="C35" s="29" t="s">
        <v>100</v>
      </c>
      <c r="D35" s="30">
        <f>VLOOKUP(B35,'[1]detil lat-uts-uas-makalah'!$B$6:$U$63,12,FALSE)</f>
        <v>62.5</v>
      </c>
      <c r="E35" s="30">
        <f>VLOOKUP($B35,'[1]detil lat-uts-uas-makalah'!$B$6:$U$63,18,FALSE)</f>
        <v>66.5</v>
      </c>
      <c r="F35" s="36"/>
      <c r="G35" s="34">
        <v>93</v>
      </c>
      <c r="H35" s="36"/>
      <c r="I35" s="34">
        <v>86.17</v>
      </c>
      <c r="J35" s="34">
        <v>62.3</v>
      </c>
      <c r="K35" s="42">
        <v>98.39</v>
      </c>
      <c r="L35" s="30">
        <v>55</v>
      </c>
      <c r="M35" s="23" t="s">
        <v>25</v>
      </c>
      <c r="N35" s="30">
        <f>IF(M35="A",90,IF(M35="AB",80,IF(M35="B",70,0)))</f>
        <v>0</v>
      </c>
      <c r="O35" s="24">
        <v>21</v>
      </c>
      <c r="P35" s="46">
        <f>MAX(L35,O35*100/26)</f>
        <v>80.769230769230774</v>
      </c>
      <c r="Q35" s="49">
        <f>0.3*D35 + 0.3*E35+0.1*(F35+G35+H35)/3+0.2*(I35+J35+K35)/3+0.05*N35+0.05*P35</f>
        <v>62.295794871794875</v>
      </c>
      <c r="R35" s="50" t="s">
        <v>7</v>
      </c>
      <c r="S35" s="51" t="s">
        <v>8</v>
      </c>
    </row>
    <row r="36" spans="1:19">
      <c r="A36" s="2">
        <v>15</v>
      </c>
      <c r="B36" s="23">
        <v>13512013</v>
      </c>
      <c r="C36" s="29" t="s">
        <v>101</v>
      </c>
      <c r="D36" s="30">
        <f>VLOOKUP(B36,'[1]detil lat-uts-uas-makalah'!$B$6:$U$63,12,FALSE)</f>
        <v>73</v>
      </c>
      <c r="E36" s="30">
        <f>VLOOKUP($B36,'[1]detil lat-uts-uas-makalah'!$B$6:$U$63,18,FALSE)</f>
        <v>90.5</v>
      </c>
      <c r="F36" s="34">
        <v>100</v>
      </c>
      <c r="G36" s="34">
        <v>85</v>
      </c>
      <c r="H36" s="34">
        <v>100</v>
      </c>
      <c r="I36" s="34">
        <v>90.57</v>
      </c>
      <c r="J36" s="34">
        <v>96.212500000000006</v>
      </c>
      <c r="K36" s="42">
        <v>96.142857140000004</v>
      </c>
      <c r="L36" s="30">
        <v>98.333333333333329</v>
      </c>
      <c r="M36" s="23" t="s">
        <v>6</v>
      </c>
      <c r="N36" s="30">
        <f>IF(M36="A",90,IF(M36="AB",80,IF(M36="B",70,0)))</f>
        <v>80</v>
      </c>
      <c r="O36" s="24">
        <v>24</v>
      </c>
      <c r="P36" s="46">
        <f>MAX(L36,O36*100/26)</f>
        <v>98.333333333333329</v>
      </c>
      <c r="Q36" s="49">
        <f>0.3*D36 + 0.3*E36+0.1*(F36+G36+H36)/3+0.2*(I36+J36+K36)/3+0.05*N36+0.05*P36</f>
        <v>86.328357142666675</v>
      </c>
      <c r="R36" s="50" t="s">
        <v>4</v>
      </c>
      <c r="S36" s="51" t="s">
        <v>5</v>
      </c>
    </row>
    <row r="37" spans="1:19">
      <c r="A37" s="2">
        <v>16</v>
      </c>
      <c r="B37" s="23">
        <v>13512015</v>
      </c>
      <c r="C37" s="29" t="s">
        <v>102</v>
      </c>
      <c r="D37" s="30">
        <f>VLOOKUP(B37,'[1]detil lat-uts-uas-makalah'!$B$6:$U$63,12,FALSE)</f>
        <v>92.5</v>
      </c>
      <c r="E37" s="30">
        <f>VLOOKUP($B37,'[1]detil lat-uts-uas-makalah'!$B$6:$U$63,18,FALSE)</f>
        <v>73</v>
      </c>
      <c r="F37" s="34">
        <v>100</v>
      </c>
      <c r="G37" s="34">
        <v>100</v>
      </c>
      <c r="H37" s="34">
        <v>100</v>
      </c>
      <c r="I37" s="34">
        <v>103.41</v>
      </c>
      <c r="J37" s="34">
        <v>107.97499999999999</v>
      </c>
      <c r="K37" s="42">
        <v>102.6607143</v>
      </c>
      <c r="L37" s="30">
        <v>100</v>
      </c>
      <c r="M37" s="23" t="s">
        <v>5</v>
      </c>
      <c r="N37" s="30">
        <f>IF(M37="A",90,IF(M37="AB",80,IF(M37="B",70,0)))</f>
        <v>90</v>
      </c>
      <c r="O37" s="24">
        <v>26</v>
      </c>
      <c r="P37" s="46">
        <f>MAX(L37,O37*100/26)</f>
        <v>100</v>
      </c>
      <c r="Q37" s="49">
        <f>0.3*D37 + 0.3*E37+0.1*(F37+G37+H37)/3+0.2*(I37+J37+K37)/3+0.05*N37+0.05*P37</f>
        <v>90.086380953333332</v>
      </c>
      <c r="R37" s="50" t="s">
        <v>5</v>
      </c>
      <c r="S37" s="51" t="s">
        <v>5</v>
      </c>
    </row>
    <row r="38" spans="1:19">
      <c r="A38" s="2">
        <v>17</v>
      </c>
      <c r="B38" s="23">
        <v>13512017</v>
      </c>
      <c r="C38" s="29" t="s">
        <v>103</v>
      </c>
      <c r="D38" s="30">
        <f>VLOOKUP(B38,'[1]detil lat-uts-uas-makalah'!$B$6:$U$63,12,FALSE)</f>
        <v>26</v>
      </c>
      <c r="E38" s="30">
        <f>VLOOKUP($B38,'[1]detil lat-uts-uas-makalah'!$B$6:$U$63,18,FALSE)</f>
        <v>46</v>
      </c>
      <c r="F38" s="34">
        <v>98</v>
      </c>
      <c r="G38" s="36"/>
      <c r="H38" s="34">
        <v>65</v>
      </c>
      <c r="I38" s="34">
        <v>82.39</v>
      </c>
      <c r="J38" s="34">
        <v>91.35</v>
      </c>
      <c r="K38" s="42">
        <v>82.148214289999999</v>
      </c>
      <c r="L38" s="30">
        <v>50</v>
      </c>
      <c r="M38" s="23" t="s">
        <v>6</v>
      </c>
      <c r="N38" s="30">
        <f>IF(M38="A",90,IF(M38="AB",80,IF(M38="B",70,0)))</f>
        <v>80</v>
      </c>
      <c r="O38" s="24">
        <v>22</v>
      </c>
      <c r="P38" s="46">
        <f>MAX(L38,O38*100/26)</f>
        <v>84.615384615384613</v>
      </c>
      <c r="Q38" s="49">
        <f>0.3*D38 + 0.3*E38+0.1*(F38+G38+H38)/3+0.2*(I38+J38+K38)/3+0.05*N38+0.05*P38</f>
        <v>52.323316850102565</v>
      </c>
      <c r="R38" s="50" t="s">
        <v>7</v>
      </c>
      <c r="S38" s="51" t="s">
        <v>7</v>
      </c>
    </row>
    <row r="39" spans="1:19">
      <c r="A39" s="3">
        <v>18</v>
      </c>
      <c r="B39" s="23">
        <v>13512019</v>
      </c>
      <c r="C39" s="29" t="s">
        <v>104</v>
      </c>
      <c r="D39" s="30">
        <f>VLOOKUP(B39,'[1]detil lat-uts-uas-makalah'!$B$6:$U$63,12,FALSE)</f>
        <v>83</v>
      </c>
      <c r="E39" s="30">
        <f>VLOOKUP($B39,'[1]detil lat-uts-uas-makalah'!$B$6:$U$63,18,FALSE)</f>
        <v>60.5</v>
      </c>
      <c r="F39" s="34">
        <v>95</v>
      </c>
      <c r="G39" s="34">
        <v>100</v>
      </c>
      <c r="H39" s="34">
        <v>100</v>
      </c>
      <c r="I39" s="34">
        <v>103.41</v>
      </c>
      <c r="J39" s="34">
        <v>95.05</v>
      </c>
      <c r="K39" s="42">
        <v>96.992857139999998</v>
      </c>
      <c r="L39" s="30">
        <v>88.333333333333329</v>
      </c>
      <c r="M39" s="23" t="s">
        <v>4</v>
      </c>
      <c r="N39" s="30">
        <f>IF(M39="A",90,IF(M39="AB",80,IF(M39="B",70,0)))</f>
        <v>70</v>
      </c>
      <c r="O39" s="24">
        <v>26</v>
      </c>
      <c r="P39" s="46">
        <f>MAX(L39,O39*100/26)</f>
        <v>100</v>
      </c>
      <c r="Q39" s="49">
        <f>0.3*D39 + 0.3*E39+0.1*(F39+G39+H39)/3+0.2*(I39+J39+K39)/3+0.05*N39+0.05*P39</f>
        <v>81.080190475999999</v>
      </c>
      <c r="R39" s="50" t="s">
        <v>4</v>
      </c>
      <c r="S39" s="51" t="s">
        <v>5</v>
      </c>
    </row>
    <row r="40" spans="1:19">
      <c r="A40" s="2">
        <v>19</v>
      </c>
      <c r="B40" s="23">
        <v>13512021</v>
      </c>
      <c r="C40" s="29" t="s">
        <v>105</v>
      </c>
      <c r="D40" s="30">
        <f>VLOOKUP(B40,'[1]detil lat-uts-uas-makalah'!$B$6:$U$63,12,FALSE)</f>
        <v>94</v>
      </c>
      <c r="E40" s="30">
        <f>VLOOKUP($B40,'[1]detil lat-uts-uas-makalah'!$B$6:$U$63,18,FALSE)</f>
        <v>82.5</v>
      </c>
      <c r="F40" s="34">
        <v>100</v>
      </c>
      <c r="G40" s="34">
        <v>97</v>
      </c>
      <c r="H40" s="34">
        <v>100</v>
      </c>
      <c r="I40" s="34">
        <v>102.44</v>
      </c>
      <c r="J40" s="34">
        <v>106.15</v>
      </c>
      <c r="K40" s="42">
        <v>107.02</v>
      </c>
      <c r="L40" s="30">
        <v>95</v>
      </c>
      <c r="M40" s="23" t="s">
        <v>5</v>
      </c>
      <c r="N40" s="30">
        <f>IF(M40="A",90,IF(M40="AB",80,IF(M40="B",70,0)))</f>
        <v>90</v>
      </c>
      <c r="O40" s="24">
        <v>24</v>
      </c>
      <c r="P40" s="46">
        <f>MAX(L40,O40*100/26)</f>
        <v>95</v>
      </c>
      <c r="Q40" s="49">
        <f>0.3*D40 + 0.3*E40+0.1*(F40+G40+H40)/3+0.2*(I40+J40+K40)/3+0.05*N40+0.05*P40</f>
        <v>93.140666666666675</v>
      </c>
      <c r="R40" s="50" t="s">
        <v>6</v>
      </c>
      <c r="S40" s="51" t="s">
        <v>5</v>
      </c>
    </row>
    <row r="41" spans="1:19">
      <c r="A41" s="2">
        <v>20</v>
      </c>
      <c r="B41" s="23">
        <v>13512023</v>
      </c>
      <c r="C41" s="29" t="s">
        <v>106</v>
      </c>
      <c r="D41" s="30">
        <f>VLOOKUP(B41,'[1]detil lat-uts-uas-makalah'!$B$6:$U$63,12,FALSE)</f>
        <v>49</v>
      </c>
      <c r="E41" s="30">
        <f>VLOOKUP($B41,'[1]detil lat-uts-uas-makalah'!$B$6:$U$63,18,FALSE)</f>
        <v>46</v>
      </c>
      <c r="F41" s="34">
        <v>100</v>
      </c>
      <c r="G41" s="34">
        <v>85</v>
      </c>
      <c r="H41" s="34">
        <v>60</v>
      </c>
      <c r="I41" s="34">
        <v>78.75</v>
      </c>
      <c r="J41" s="34">
        <v>102.627</v>
      </c>
      <c r="K41" s="42">
        <v>66.52857143</v>
      </c>
      <c r="L41" s="30">
        <v>96.666666666666671</v>
      </c>
      <c r="M41" s="23" t="s">
        <v>4</v>
      </c>
      <c r="N41" s="30">
        <f>IF(M41="A",90,IF(M41="AB",80,IF(M41="B",70,0)))</f>
        <v>70</v>
      </c>
      <c r="O41" s="24">
        <v>26</v>
      </c>
      <c r="P41" s="46">
        <f>MAX(L41,O41*100/26)</f>
        <v>100</v>
      </c>
      <c r="Q41" s="49">
        <f>0.3*D41 + 0.3*E41+0.1*(F41+G41+H41)/3+0.2*(I41+J41+K41)/3+0.05*N41+0.05*P41</f>
        <v>61.693704761999996</v>
      </c>
      <c r="R41" s="50" t="s">
        <v>8</v>
      </c>
      <c r="S41" s="51" t="s">
        <v>8</v>
      </c>
    </row>
    <row r="42" spans="1:19">
      <c r="A42" s="2">
        <v>21</v>
      </c>
      <c r="B42" s="23">
        <v>13512025</v>
      </c>
      <c r="C42" s="29" t="s">
        <v>107</v>
      </c>
      <c r="D42" s="30">
        <f>VLOOKUP(B42,'[1]detil lat-uts-uas-makalah'!$B$6:$U$63,12,FALSE)</f>
        <v>92.5</v>
      </c>
      <c r="E42" s="30">
        <f>VLOOKUP($B42,'[1]detil lat-uts-uas-makalah'!$B$6:$U$63,18,FALSE)</f>
        <v>77</v>
      </c>
      <c r="F42" s="34">
        <v>100</v>
      </c>
      <c r="G42" s="34">
        <v>100</v>
      </c>
      <c r="H42" s="34">
        <v>100</v>
      </c>
      <c r="I42" s="34">
        <v>103.09</v>
      </c>
      <c r="J42" s="34">
        <v>100.1</v>
      </c>
      <c r="K42" s="42">
        <v>99.81</v>
      </c>
      <c r="L42" s="30">
        <v>100</v>
      </c>
      <c r="M42" s="23" t="s">
        <v>6</v>
      </c>
      <c r="N42" s="30">
        <f>IF(M42="A",90,IF(M42="AB",80,IF(M42="B",70,0)))</f>
        <v>80</v>
      </c>
      <c r="O42" s="24">
        <v>26</v>
      </c>
      <c r="P42" s="46">
        <f>MAX(L42,O42*100/26)</f>
        <v>100</v>
      </c>
      <c r="Q42" s="49">
        <f>0.3*D42 + 0.3*E42+0.1*(F42+G42+H42)/3+0.2*(I42+J42+K42)/3+0.05*N42+0.05*P42</f>
        <v>90.05</v>
      </c>
      <c r="R42" s="50" t="s">
        <v>6</v>
      </c>
      <c r="S42" s="51" t="s">
        <v>5</v>
      </c>
    </row>
    <row r="43" spans="1:19">
      <c r="A43" s="2">
        <v>22</v>
      </c>
      <c r="B43" s="23">
        <v>13512027</v>
      </c>
      <c r="C43" s="29" t="s">
        <v>108</v>
      </c>
      <c r="D43" s="30">
        <f>VLOOKUP(B43,'[1]detil lat-uts-uas-makalah'!$B$6:$U$63,12,FALSE)</f>
        <v>83</v>
      </c>
      <c r="E43" s="30">
        <f>VLOOKUP($B43,'[1]detil lat-uts-uas-makalah'!$B$6:$U$63,18,FALSE)</f>
        <v>69.5</v>
      </c>
      <c r="F43" s="34">
        <v>100</v>
      </c>
      <c r="G43" s="34">
        <v>92</v>
      </c>
      <c r="H43" s="34">
        <v>90</v>
      </c>
      <c r="I43" s="34">
        <v>100.68</v>
      </c>
      <c r="J43" s="34">
        <v>98.674999999999997</v>
      </c>
      <c r="K43" s="42">
        <v>98.39</v>
      </c>
      <c r="L43" s="30">
        <v>88.333333333333329</v>
      </c>
      <c r="M43" s="23" t="s">
        <v>4</v>
      </c>
      <c r="N43" s="30">
        <f>IF(M43="A",90,IF(M43="AB",80,IF(M43="B",70,0)))</f>
        <v>70</v>
      </c>
      <c r="O43" s="24">
        <v>26</v>
      </c>
      <c r="P43" s="46">
        <f>MAX(L43,O43*100/26)</f>
        <v>100</v>
      </c>
      <c r="Q43" s="49">
        <f>0.3*D43 + 0.3*E43+0.1*(F43+G43+H43)/3+0.2*(I43+J43+K43)/3+0.05*N43+0.05*P43</f>
        <v>83.49966666666667</v>
      </c>
      <c r="R43" s="50" t="s">
        <v>4</v>
      </c>
      <c r="S43" s="51" t="s">
        <v>5</v>
      </c>
    </row>
    <row r="44" spans="1:19">
      <c r="A44" s="2">
        <v>23</v>
      </c>
      <c r="B44" s="23">
        <v>13512029</v>
      </c>
      <c r="C44" s="29" t="s">
        <v>109</v>
      </c>
      <c r="D44" s="30">
        <f>VLOOKUP(B44,'[1]detil lat-uts-uas-makalah'!$B$6:$U$63,12,FALSE)</f>
        <v>80</v>
      </c>
      <c r="E44" s="30">
        <f>VLOOKUP($B44,'[1]detil lat-uts-uas-makalah'!$B$6:$U$63,18,FALSE)</f>
        <v>64</v>
      </c>
      <c r="F44" s="34">
        <v>100</v>
      </c>
      <c r="G44" s="34">
        <v>100</v>
      </c>
      <c r="H44" s="34">
        <v>97</v>
      </c>
      <c r="I44" s="34">
        <v>100.94</v>
      </c>
      <c r="J44" s="34">
        <v>104.5</v>
      </c>
      <c r="K44" s="42">
        <v>66.52857143</v>
      </c>
      <c r="L44" s="30">
        <v>88.333333333333329</v>
      </c>
      <c r="M44" s="23" t="s">
        <v>6</v>
      </c>
      <c r="N44" s="30">
        <f>IF(M44="A",90,IF(M44="AB",80,IF(M44="B",70,0)))</f>
        <v>80</v>
      </c>
      <c r="O44" s="24">
        <v>25</v>
      </c>
      <c r="P44" s="46">
        <f>MAX(L44,O44*100/26)</f>
        <v>96.15384615384616</v>
      </c>
      <c r="Q44" s="49">
        <f>0.3*D44 + 0.3*E44+0.1*(F44+G44+H44)/3+0.2*(I44+J44+K44)/3+0.05*N44+0.05*P44</f>
        <v>80.038930403025645</v>
      </c>
      <c r="R44" s="50" t="s">
        <v>4</v>
      </c>
      <c r="S44" s="51" t="s">
        <v>5</v>
      </c>
    </row>
    <row r="45" spans="1:19">
      <c r="A45" s="2">
        <v>24</v>
      </c>
      <c r="B45" s="23">
        <v>13512031</v>
      </c>
      <c r="C45" s="29" t="s">
        <v>110</v>
      </c>
      <c r="D45" s="30">
        <f>VLOOKUP(B45,'[1]detil lat-uts-uas-makalah'!$B$6:$U$63,12,FALSE)</f>
        <v>60</v>
      </c>
      <c r="E45" s="30">
        <f>VLOOKUP($B45,'[1]detil lat-uts-uas-makalah'!$B$6:$U$63,18,FALSE)</f>
        <v>57</v>
      </c>
      <c r="F45" s="34">
        <v>75</v>
      </c>
      <c r="G45" s="34">
        <v>88</v>
      </c>
      <c r="H45" s="36"/>
      <c r="I45" s="34">
        <v>98.99</v>
      </c>
      <c r="J45" s="34">
        <v>62.3</v>
      </c>
      <c r="K45" s="43"/>
      <c r="L45" s="30">
        <v>83.333333333333329</v>
      </c>
      <c r="M45" s="23" t="s">
        <v>4</v>
      </c>
      <c r="N45" s="30">
        <f>IF(M45="A",90,IF(M45="AB",80,IF(M45="B",70,0)))</f>
        <v>70</v>
      </c>
      <c r="O45" s="24">
        <v>21</v>
      </c>
      <c r="P45" s="46">
        <f>MAX(L45,O45*100/26)</f>
        <v>83.333333333333329</v>
      </c>
      <c r="Q45" s="49">
        <f>0.3*D45 + 0.3*E45+0.1*(F45+G45+H45)/3+0.2*(I45+J45+K45)/3+0.05*N45+0.05*P45</f>
        <v>58.952666666666666</v>
      </c>
      <c r="R45" s="50" t="s">
        <v>4</v>
      </c>
      <c r="S45" s="51" t="s">
        <v>7</v>
      </c>
    </row>
    <row r="46" spans="1:19">
      <c r="A46" s="2">
        <v>25</v>
      </c>
      <c r="B46" s="23">
        <v>13512033</v>
      </c>
      <c r="C46" s="29" t="s">
        <v>111</v>
      </c>
      <c r="D46" s="30">
        <f>VLOOKUP(B46,'[1]detil lat-uts-uas-makalah'!$B$6:$U$63,12,FALSE)</f>
        <v>99</v>
      </c>
      <c r="E46" s="30">
        <f>VLOOKUP($B46,'[1]detil lat-uts-uas-makalah'!$B$6:$U$63,18,FALSE)</f>
        <v>82</v>
      </c>
      <c r="F46" s="34">
        <v>90</v>
      </c>
      <c r="G46" s="34">
        <v>90</v>
      </c>
      <c r="H46" s="34">
        <v>80</v>
      </c>
      <c r="I46" s="34">
        <f>85.08+15</f>
        <v>100.08</v>
      </c>
      <c r="J46" s="34">
        <v>96.862499999999997</v>
      </c>
      <c r="K46" s="42">
        <v>106.25</v>
      </c>
      <c r="L46" s="30">
        <v>88.333333333333329</v>
      </c>
      <c r="M46" s="23" t="s">
        <v>6</v>
      </c>
      <c r="N46" s="30">
        <f>IF(M46="A",90,IF(M46="AB",80,IF(M46="B",70,0)))</f>
        <v>80</v>
      </c>
      <c r="O46" s="24">
        <v>24</v>
      </c>
      <c r="P46" s="46">
        <f>MAX(L46,O46*100/26)</f>
        <v>92.307692307692307</v>
      </c>
      <c r="Q46" s="49">
        <f>0.3*D46 + 0.3*E46+0.1*(F46+G46+H46)/3+0.2*(I46+J46+K46)/3+0.05*N46+0.05*P46</f>
        <v>91.794884615384603</v>
      </c>
      <c r="R46" s="50" t="s">
        <v>6</v>
      </c>
      <c r="S46" s="51" t="s">
        <v>5</v>
      </c>
    </row>
    <row r="47" spans="1:19">
      <c r="A47" s="2">
        <v>26</v>
      </c>
      <c r="B47" s="23">
        <v>13512035</v>
      </c>
      <c r="C47" s="29" t="s">
        <v>112</v>
      </c>
      <c r="D47" s="30">
        <f>VLOOKUP(B47,'[1]detil lat-uts-uas-makalah'!$B$6:$U$63,12,FALSE)</f>
        <v>69.5</v>
      </c>
      <c r="E47" s="30">
        <f>VLOOKUP($B47,'[1]detil lat-uts-uas-makalah'!$B$6:$U$63,18,FALSE)</f>
        <v>78</v>
      </c>
      <c r="F47" s="34">
        <v>100</v>
      </c>
      <c r="G47" s="34">
        <v>80</v>
      </c>
      <c r="H47" s="34">
        <v>84</v>
      </c>
      <c r="I47" s="34">
        <v>87.46</v>
      </c>
      <c r="J47" s="34">
        <v>95.15</v>
      </c>
      <c r="K47" s="42">
        <v>103.92140000000001</v>
      </c>
      <c r="L47" s="30">
        <v>88.333333333333329</v>
      </c>
      <c r="M47" s="23" t="s">
        <v>4</v>
      </c>
      <c r="N47" s="30">
        <f>IF(M47="A",90,IF(M47="AB",80,IF(M47="B",70,0)))</f>
        <v>70</v>
      </c>
      <c r="O47" s="24">
        <v>25</v>
      </c>
      <c r="P47" s="46">
        <f>MAX(L47,O47*100/26)</f>
        <v>96.15384615384616</v>
      </c>
      <c r="Q47" s="49">
        <f>0.3*D47 + 0.3*E47+0.1*(F47+G47+H47)/3+0.2*(I47+J47+K47)/3+0.05*N47+0.05*P47</f>
        <v>80.459785641025647</v>
      </c>
      <c r="R47" s="50" t="s">
        <v>4</v>
      </c>
      <c r="S47" s="51" t="s">
        <v>5</v>
      </c>
    </row>
    <row r="48" spans="1:19">
      <c r="A48" s="2">
        <v>27</v>
      </c>
      <c r="B48" s="23">
        <v>13512037</v>
      </c>
      <c r="C48" s="29" t="s">
        <v>113</v>
      </c>
      <c r="D48" s="30">
        <v>41</v>
      </c>
      <c r="E48" s="30">
        <v>65</v>
      </c>
      <c r="F48" s="34">
        <v>100</v>
      </c>
      <c r="G48" s="34">
        <v>95</v>
      </c>
      <c r="H48" s="34">
        <v>95</v>
      </c>
      <c r="I48" s="34">
        <v>100.94</v>
      </c>
      <c r="J48" s="34">
        <v>104.15</v>
      </c>
      <c r="K48" s="42">
        <v>106.77500000000001</v>
      </c>
      <c r="L48" s="30">
        <v>98.333333333333329</v>
      </c>
      <c r="M48" s="23" t="s">
        <v>6</v>
      </c>
      <c r="N48" s="30">
        <f>IF(M48="A",90,IF(M48="AB",80,IF(M48="B",70,0)))</f>
        <v>80</v>
      </c>
      <c r="O48" s="24">
        <v>25</v>
      </c>
      <c r="P48" s="46">
        <f>MAX(L48,O48*100/26)</f>
        <v>98.333333333333329</v>
      </c>
      <c r="Q48" s="49">
        <f>0.3*D48 + 0.3*E48+0.1*(F48+G48+H48)/3+0.2*(I48+J48+K48)/3+0.05*N48+0.05*P48</f>
        <v>71.174333333333337</v>
      </c>
      <c r="R48" s="50" t="s">
        <v>6</v>
      </c>
      <c r="S48" s="51" t="s">
        <v>4</v>
      </c>
    </row>
    <row r="49" spans="1:19">
      <c r="A49" s="2">
        <v>28</v>
      </c>
      <c r="B49" s="23">
        <v>13512039</v>
      </c>
      <c r="C49" s="29" t="s">
        <v>114</v>
      </c>
      <c r="D49" s="30">
        <f>VLOOKUP(B49,'[1]detil lat-uts-uas-makalah'!$B$6:$U$63,12,FALSE)</f>
        <v>71</v>
      </c>
      <c r="E49" s="30">
        <f>VLOOKUP($B49,'[1]detil lat-uts-uas-makalah'!$B$6:$U$63,18,FALSE)</f>
        <v>80.5</v>
      </c>
      <c r="F49" s="34">
        <v>100</v>
      </c>
      <c r="G49" s="34">
        <v>85</v>
      </c>
      <c r="H49" s="34">
        <v>97</v>
      </c>
      <c r="I49" s="34">
        <v>103.09</v>
      </c>
      <c r="J49" s="34">
        <v>106.02500000000001</v>
      </c>
      <c r="K49" s="42">
        <v>89.47142857</v>
      </c>
      <c r="L49" s="30">
        <v>100</v>
      </c>
      <c r="M49" s="23" t="s">
        <v>6</v>
      </c>
      <c r="N49" s="30">
        <f>IF(M49="A",90,IF(M49="AB",80,IF(M49="B",70,0)))</f>
        <v>80</v>
      </c>
      <c r="O49" s="24">
        <v>25</v>
      </c>
      <c r="P49" s="46">
        <f>MAX(L49,O49*100/26)</f>
        <v>100</v>
      </c>
      <c r="Q49" s="49">
        <f>0.3*D49 + 0.3*E49+0.1*(F49+G49+H49)/3+0.2*(I49+J49+K49)/3+0.05*N49+0.05*P49</f>
        <v>83.75576190466667</v>
      </c>
      <c r="R49" s="50" t="s">
        <v>8</v>
      </c>
      <c r="S49" s="51" t="s">
        <v>5</v>
      </c>
    </row>
    <row r="50" spans="1:19">
      <c r="A50" s="2">
        <v>29</v>
      </c>
      <c r="B50" s="23">
        <v>13512041</v>
      </c>
      <c r="C50" s="29" t="s">
        <v>115</v>
      </c>
      <c r="D50" s="30">
        <f>VLOOKUP(B50,'[1]detil lat-uts-uas-makalah'!$B$6:$U$63,12,FALSE)</f>
        <v>64</v>
      </c>
      <c r="E50" s="30">
        <f>VLOOKUP($B50,'[1]detil lat-uts-uas-makalah'!$B$6:$U$63,18,FALSE)</f>
        <v>65</v>
      </c>
      <c r="F50" s="34">
        <v>95</v>
      </c>
      <c r="G50" s="34">
        <v>85</v>
      </c>
      <c r="H50" s="34">
        <v>100</v>
      </c>
      <c r="I50" s="34">
        <v>103.41</v>
      </c>
      <c r="J50" s="34">
        <v>100.1</v>
      </c>
      <c r="K50" s="42">
        <v>103.6</v>
      </c>
      <c r="L50" s="30">
        <v>100</v>
      </c>
      <c r="M50" s="23" t="s">
        <v>6</v>
      </c>
      <c r="N50" s="30">
        <f>IF(M50="A",90,IF(M50="AB",80,IF(M50="B",70,0)))</f>
        <v>80</v>
      </c>
      <c r="O50" s="24">
        <v>26</v>
      </c>
      <c r="P50" s="46">
        <f>MAX(L50,O50*100/26)</f>
        <v>100</v>
      </c>
      <c r="Q50" s="49">
        <f>0.3*D50 + 0.3*E50+0.1*(F50+G50+H50)/3+0.2*(I50+J50+K50)/3+0.05*N50+0.05*P50</f>
        <v>77.507333333333335</v>
      </c>
      <c r="R50" s="50" t="s">
        <v>4</v>
      </c>
      <c r="S50" s="51" t="s">
        <v>6</v>
      </c>
    </row>
    <row r="51" spans="1:19">
      <c r="A51" s="2">
        <v>30</v>
      </c>
      <c r="B51" s="23">
        <v>13512043</v>
      </c>
      <c r="C51" s="29" t="s">
        <v>116</v>
      </c>
      <c r="D51" s="30">
        <f>VLOOKUP(B51,'[1]detil lat-uts-uas-makalah'!$B$6:$U$63,12,FALSE)</f>
        <v>52.5</v>
      </c>
      <c r="E51" s="30">
        <f>VLOOKUP($B51,'[1]detil lat-uts-uas-makalah'!$B$6:$U$63,18,FALSE)</f>
        <v>56</v>
      </c>
      <c r="F51" s="34">
        <v>80</v>
      </c>
      <c r="G51" s="34">
        <v>86</v>
      </c>
      <c r="H51" s="34">
        <v>82</v>
      </c>
      <c r="I51" s="34">
        <v>90.57</v>
      </c>
      <c r="J51" s="34">
        <v>104.15</v>
      </c>
      <c r="K51" s="42">
        <v>104.3869286</v>
      </c>
      <c r="L51" s="30">
        <v>83.333333333333329</v>
      </c>
      <c r="M51" s="23" t="s">
        <v>4</v>
      </c>
      <c r="N51" s="30">
        <f>IF(M51="A",90,IF(M51="AB",80,IF(M51="B",70,0)))</f>
        <v>70</v>
      </c>
      <c r="O51" s="24">
        <v>25</v>
      </c>
      <c r="P51" s="46">
        <f>MAX(L51,O51*100/26)</f>
        <v>96.15384615384616</v>
      </c>
      <c r="Q51" s="49">
        <f>0.3*D51 + 0.3*E51+0.1*(F51+G51+H51)/3+0.2*(I51+J51+K51)/3+0.05*N51+0.05*P51</f>
        <v>69.064820881025639</v>
      </c>
      <c r="R51" s="50" t="s">
        <v>5</v>
      </c>
      <c r="S51" s="51" t="s">
        <v>8</v>
      </c>
    </row>
    <row r="52" spans="1:19">
      <c r="A52" s="2">
        <v>31</v>
      </c>
      <c r="B52" s="23">
        <v>13512045</v>
      </c>
      <c r="C52" s="29" t="s">
        <v>117</v>
      </c>
      <c r="D52" s="30">
        <f>VLOOKUP(B52,'[1]detil lat-uts-uas-makalah'!$B$6:$U$63,12,FALSE)</f>
        <v>88</v>
      </c>
      <c r="E52" s="30">
        <f>VLOOKUP($B52,'[1]detil lat-uts-uas-makalah'!$B$6:$U$63,18,FALSE)</f>
        <v>57</v>
      </c>
      <c r="F52" s="34">
        <v>85</v>
      </c>
      <c r="G52" s="34">
        <v>95</v>
      </c>
      <c r="H52" s="34">
        <v>98</v>
      </c>
      <c r="I52" s="34">
        <v>100.94</v>
      </c>
      <c r="J52" s="34">
        <v>95.05</v>
      </c>
      <c r="K52" s="42">
        <v>105.7786</v>
      </c>
      <c r="L52" s="30">
        <v>83.333333333333329</v>
      </c>
      <c r="M52" s="23" t="s">
        <v>6</v>
      </c>
      <c r="N52" s="30">
        <f>IF(M52="A",90,IF(M52="AB",80,IF(M52="B",70,0)))</f>
        <v>80</v>
      </c>
      <c r="O52" s="24">
        <v>26</v>
      </c>
      <c r="P52" s="46">
        <f>MAX(L52,O52*100/26)</f>
        <v>100</v>
      </c>
      <c r="Q52" s="49">
        <f>0.3*D52 + 0.3*E52+0.1*(F52+G52+H52)/3+0.2*(I52+J52+K52)/3+0.05*N52+0.05*P52</f>
        <v>81.884573333333336</v>
      </c>
      <c r="R52" s="50" t="s">
        <v>7</v>
      </c>
      <c r="S52" s="51" t="s">
        <v>5</v>
      </c>
    </row>
    <row r="53" spans="1:19">
      <c r="A53" s="2">
        <v>32</v>
      </c>
      <c r="B53" s="23">
        <v>13512047</v>
      </c>
      <c r="C53" s="29" t="s">
        <v>118</v>
      </c>
      <c r="D53" s="30">
        <f>VLOOKUP(B53,'[1]detil lat-uts-uas-makalah'!$B$6:$U$63,12,FALSE)</f>
        <v>70</v>
      </c>
      <c r="E53" s="30">
        <f>VLOOKUP($B53,'[1]detil lat-uts-uas-makalah'!$B$6:$U$63,18,FALSE)</f>
        <v>49</v>
      </c>
      <c r="F53" s="34">
        <v>100</v>
      </c>
      <c r="G53" s="34">
        <v>88</v>
      </c>
      <c r="H53" s="34">
        <v>94</v>
      </c>
      <c r="I53" s="34">
        <v>98.99</v>
      </c>
      <c r="J53" s="34">
        <v>93.1</v>
      </c>
      <c r="K53" s="42">
        <v>86.182142859999999</v>
      </c>
      <c r="L53" s="30">
        <v>83.333333333333329</v>
      </c>
      <c r="M53" s="23" t="s">
        <v>5</v>
      </c>
      <c r="N53" s="30">
        <f>IF(M53="A",90,IF(M53="AB",80,IF(M53="B",70,0)))</f>
        <v>90</v>
      </c>
      <c r="O53" s="24">
        <v>26</v>
      </c>
      <c r="P53" s="46">
        <f>MAX(L53,O53*100/26)</f>
        <v>100</v>
      </c>
      <c r="Q53" s="49">
        <f>0.3*D53 + 0.3*E53+0.1*(F53+G53+H53)/3+0.2*(I53+J53+K53)/3+0.05*N53+0.05*P53</f>
        <v>73.151476190666671</v>
      </c>
      <c r="R53" s="50" t="s">
        <v>8</v>
      </c>
      <c r="S53" s="51" t="s">
        <v>4</v>
      </c>
    </row>
    <row r="54" spans="1:19">
      <c r="A54" s="2">
        <v>33</v>
      </c>
      <c r="B54" s="23">
        <v>13512049</v>
      </c>
      <c r="C54" s="29" t="s">
        <v>119</v>
      </c>
      <c r="D54" s="30">
        <f>VLOOKUP(B54,'[1]detil lat-uts-uas-makalah'!$B$6:$U$63,12,FALSE)</f>
        <v>42</v>
      </c>
      <c r="E54" s="30">
        <f>VLOOKUP($B54,'[1]detil lat-uts-uas-makalah'!$B$6:$U$63,18,FALSE)</f>
        <v>38</v>
      </c>
      <c r="F54" s="34">
        <v>95</v>
      </c>
      <c r="G54" s="34">
        <v>100</v>
      </c>
      <c r="H54" s="34">
        <v>70</v>
      </c>
      <c r="I54" s="34">
        <v>82.39</v>
      </c>
      <c r="J54" s="34">
        <v>102.627</v>
      </c>
      <c r="K54" s="42">
        <v>78.90357143</v>
      </c>
      <c r="L54" s="30">
        <v>95</v>
      </c>
      <c r="M54" s="23" t="s">
        <v>6</v>
      </c>
      <c r="N54" s="30">
        <f>IF(M54="A",90,IF(M54="AB",80,IF(M54="B",70,0)))</f>
        <v>80</v>
      </c>
      <c r="O54" s="24">
        <v>25</v>
      </c>
      <c r="P54" s="46">
        <f>MAX(L54,O54*100/26)</f>
        <v>96.15384615384616</v>
      </c>
      <c r="Q54" s="49">
        <f>0.3*D54 + 0.3*E54+0.1*(F54+G54+H54)/3+0.2*(I54+J54+K54)/3+0.05*N54+0.05*P54</f>
        <v>59.235730403025642</v>
      </c>
      <c r="R54" s="50" t="s">
        <v>27</v>
      </c>
      <c r="S54" s="51" t="s">
        <v>7</v>
      </c>
    </row>
    <row r="55" spans="1:19">
      <c r="A55" s="2">
        <v>34</v>
      </c>
      <c r="B55" s="23">
        <v>13512051</v>
      </c>
      <c r="C55" s="29" t="s">
        <v>120</v>
      </c>
      <c r="D55" s="30">
        <f>VLOOKUP(B55,'[1]detil lat-uts-uas-makalah'!$B$6:$U$63,12,FALSE)</f>
        <v>71.5</v>
      </c>
      <c r="E55" s="30">
        <f>VLOOKUP($B55,'[1]detil lat-uts-uas-makalah'!$B$6:$U$63,18,FALSE)</f>
        <v>56</v>
      </c>
      <c r="F55" s="34">
        <v>100</v>
      </c>
      <c r="G55" s="34">
        <v>95</v>
      </c>
      <c r="H55" s="34">
        <v>95</v>
      </c>
      <c r="I55" s="34">
        <v>82.39</v>
      </c>
      <c r="J55" s="34">
        <v>98.55</v>
      </c>
      <c r="K55" s="42">
        <v>95.45</v>
      </c>
      <c r="L55" s="30">
        <v>95</v>
      </c>
      <c r="M55" s="23" t="s">
        <v>6</v>
      </c>
      <c r="N55" s="30">
        <f>IF(M55="A",90,IF(M55="AB",80,IF(M55="B",70,0)))</f>
        <v>80</v>
      </c>
      <c r="O55" s="24">
        <v>26</v>
      </c>
      <c r="P55" s="46">
        <f>MAX(L55,O55*100/26)</f>
        <v>100</v>
      </c>
      <c r="Q55" s="49">
        <f>0.3*D55 + 0.3*E55+0.1*(F55+G55+H55)/3+0.2*(I55+J55+K55)/3+0.05*N55+0.05*P55</f>
        <v>75.342666666666659</v>
      </c>
      <c r="R55" s="50" t="s">
        <v>8</v>
      </c>
      <c r="S55" s="51" t="s">
        <v>6</v>
      </c>
    </row>
    <row r="56" spans="1:19">
      <c r="A56" s="2">
        <v>35</v>
      </c>
      <c r="B56" s="23">
        <v>13512053</v>
      </c>
      <c r="C56" s="29" t="s">
        <v>121</v>
      </c>
      <c r="D56" s="30">
        <f>VLOOKUP(B56,'[1]detil lat-uts-uas-makalah'!$B$6:$U$63,12,FALSE)</f>
        <v>54.5</v>
      </c>
      <c r="E56" s="30">
        <f>VLOOKUP($B56,'[1]detil lat-uts-uas-makalah'!$B$6:$U$63,18,FALSE)</f>
        <v>39.5</v>
      </c>
      <c r="F56" s="34">
        <v>100</v>
      </c>
      <c r="G56" s="34">
        <v>86</v>
      </c>
      <c r="H56" s="34">
        <v>80</v>
      </c>
      <c r="I56" s="34">
        <v>82.85</v>
      </c>
      <c r="J56" s="34">
        <v>100.18</v>
      </c>
      <c r="K56" s="42">
        <v>105.46071430000001</v>
      </c>
      <c r="L56" s="30">
        <v>83.333333333333329</v>
      </c>
      <c r="M56" s="23" t="s">
        <v>4</v>
      </c>
      <c r="N56" s="30">
        <f>IF(M56="A",90,IF(M56="AB",80,IF(M56="B",70,0)))</f>
        <v>70</v>
      </c>
      <c r="O56" s="24">
        <v>26</v>
      </c>
      <c r="P56" s="46">
        <f>MAX(L56,O56*100/26)</f>
        <v>100</v>
      </c>
      <c r="Q56" s="49">
        <f>0.3*D56 + 0.3*E56+0.1*(F56+G56+H56)/3+0.2*(I56+J56+K56)/3+0.05*N56+0.05*P56</f>
        <v>64.799380953333326</v>
      </c>
      <c r="R56" s="50" t="s">
        <v>4</v>
      </c>
      <c r="S56" s="51" t="s">
        <v>8</v>
      </c>
    </row>
    <row r="57" spans="1:19">
      <c r="A57" s="2">
        <v>36</v>
      </c>
      <c r="B57" s="23">
        <v>13512055</v>
      </c>
      <c r="C57" s="29" t="s">
        <v>122</v>
      </c>
      <c r="D57" s="30">
        <f>VLOOKUP(B57,'[1]detil lat-uts-uas-makalah'!$B$6:$U$63,12,FALSE)</f>
        <v>54</v>
      </c>
      <c r="E57" s="30">
        <f>VLOOKUP($B57,'[1]detil lat-uts-uas-makalah'!$B$6:$U$63,18,FALSE)</f>
        <v>82</v>
      </c>
      <c r="F57" s="34">
        <v>100</v>
      </c>
      <c r="G57" s="34">
        <v>86</v>
      </c>
      <c r="H57" s="34">
        <v>95</v>
      </c>
      <c r="I57" s="34">
        <v>90.55</v>
      </c>
      <c r="J57" s="34">
        <v>103.85</v>
      </c>
      <c r="K57" s="42">
        <v>98.594642859999993</v>
      </c>
      <c r="L57" s="30">
        <v>83.333333333333329</v>
      </c>
      <c r="M57" s="23" t="s">
        <v>6</v>
      </c>
      <c r="N57" s="30">
        <f>IF(M57="A",90,IF(M57="AB",80,IF(M57="B",70,0)))</f>
        <v>80</v>
      </c>
      <c r="O57" s="24">
        <v>25</v>
      </c>
      <c r="P57" s="46">
        <f>MAX(L57,O57*100/26)</f>
        <v>96.15384615384616</v>
      </c>
      <c r="Q57" s="49">
        <f>0.3*D57 + 0.3*E57+0.1*(F57+G57+H57)/3+0.2*(I57+J57+K57)/3+0.05*N57+0.05*P57</f>
        <v>78.507335165025637</v>
      </c>
      <c r="R57" s="50" t="s">
        <v>7</v>
      </c>
      <c r="S57" s="51" t="s">
        <v>5</v>
      </c>
    </row>
    <row r="58" spans="1:19">
      <c r="A58" s="2">
        <v>37</v>
      </c>
      <c r="B58" s="23">
        <v>13512057</v>
      </c>
      <c r="C58" s="29" t="s">
        <v>123</v>
      </c>
      <c r="D58" s="30">
        <f>VLOOKUP(B58,'[1]detil lat-uts-uas-makalah'!$B$6:$U$63,12,FALSE)</f>
        <v>76</v>
      </c>
      <c r="E58" s="30">
        <f>VLOOKUP($B58,'[1]detil lat-uts-uas-makalah'!$B$6:$U$63,18,FALSE)</f>
        <v>84</v>
      </c>
      <c r="F58" s="34">
        <v>100</v>
      </c>
      <c r="G58" s="34">
        <v>100</v>
      </c>
      <c r="H58" s="34">
        <v>100</v>
      </c>
      <c r="I58" s="34">
        <v>103.09</v>
      </c>
      <c r="J58" s="34">
        <v>102.9</v>
      </c>
      <c r="K58" s="42">
        <v>103.6</v>
      </c>
      <c r="L58" s="30">
        <v>100</v>
      </c>
      <c r="M58" s="23" t="s">
        <v>6</v>
      </c>
      <c r="N58" s="30">
        <f>IF(M58="A",90,IF(M58="AB",80,IF(M58="B",70,0)))</f>
        <v>80</v>
      </c>
      <c r="O58" s="24">
        <v>25</v>
      </c>
      <c r="P58" s="46">
        <f>MAX(L58,O58*100/26)</f>
        <v>100</v>
      </c>
      <c r="Q58" s="49">
        <f>0.3*D58 + 0.3*E58+0.1*(F58+G58+H58)/3+0.2*(I58+J58+K58)/3+0.05*N58+0.05*P58</f>
        <v>87.63933333333334</v>
      </c>
      <c r="R58" s="50" t="s">
        <v>26</v>
      </c>
      <c r="S58" s="51" t="s">
        <v>5</v>
      </c>
    </row>
    <row r="59" spans="1:19">
      <c r="A59" s="2">
        <v>38</v>
      </c>
      <c r="B59" s="23">
        <v>13512059</v>
      </c>
      <c r="C59" s="29" t="s">
        <v>124</v>
      </c>
      <c r="D59" s="30">
        <f>VLOOKUP(B59,'[1]detil lat-uts-uas-makalah'!$B$6:$U$63,12,FALSE)</f>
        <v>66</v>
      </c>
      <c r="E59" s="30">
        <f>VLOOKUP($B59,'[1]detil lat-uts-uas-makalah'!$B$6:$U$63,18,FALSE)</f>
        <v>77.5</v>
      </c>
      <c r="F59" s="34">
        <v>98</v>
      </c>
      <c r="G59" s="34">
        <v>87</v>
      </c>
      <c r="H59" s="34">
        <v>100</v>
      </c>
      <c r="I59" s="34">
        <v>101.45</v>
      </c>
      <c r="J59" s="34">
        <v>104.2</v>
      </c>
      <c r="K59" s="42">
        <v>97.728571430000002</v>
      </c>
      <c r="L59" s="30">
        <v>88.333333333333329</v>
      </c>
      <c r="M59" s="23" t="s">
        <v>4</v>
      </c>
      <c r="N59" s="30">
        <f>IF(M59="A",90,IF(M59="AB",80,IF(M59="B",70,0)))</f>
        <v>70</v>
      </c>
      <c r="O59" s="24">
        <v>25</v>
      </c>
      <c r="P59" s="46">
        <f>MAX(L59,O59*100/26)</f>
        <v>96.15384615384616</v>
      </c>
      <c r="Q59" s="49">
        <f>0.3*D59 + 0.3*E59+0.1*(F59+G59+H59)/3+0.2*(I59+J59+K59)/3+0.05*N59+0.05*P59</f>
        <v>81.082930403025642</v>
      </c>
      <c r="R59" s="50" t="s">
        <v>8</v>
      </c>
      <c r="S59" s="51" t="s">
        <v>5</v>
      </c>
    </row>
    <row r="60" spans="1:19">
      <c r="A60" s="2">
        <v>39</v>
      </c>
      <c r="B60" s="23">
        <v>13512061</v>
      </c>
      <c r="C60" s="29" t="s">
        <v>125</v>
      </c>
      <c r="D60" s="30">
        <f>VLOOKUP(B60,'[1]detil lat-uts-uas-makalah'!$B$6:$U$63,12,FALSE)</f>
        <v>76</v>
      </c>
      <c r="E60" s="30">
        <f>VLOOKUP($B60,'[1]detil lat-uts-uas-makalah'!$B$6:$U$63,18,FALSE)</f>
        <v>58.5</v>
      </c>
      <c r="F60" s="34">
        <v>100</v>
      </c>
      <c r="G60" s="34">
        <v>95</v>
      </c>
      <c r="H60" s="34">
        <v>98</v>
      </c>
      <c r="I60" s="34">
        <v>82.85</v>
      </c>
      <c r="J60" s="34">
        <v>100.875</v>
      </c>
      <c r="K60" s="42">
        <v>89.47142857</v>
      </c>
      <c r="L60" s="30">
        <v>88.333333333333329</v>
      </c>
      <c r="M60" s="23" t="s">
        <v>6</v>
      </c>
      <c r="N60" s="30">
        <f>IF(M60="A",90,IF(M60="AB",80,IF(M60="B",70,0)))</f>
        <v>80</v>
      </c>
      <c r="O60" s="24">
        <v>24</v>
      </c>
      <c r="P60" s="46">
        <f>MAX(L60,O60*100/26)</f>
        <v>92.307692307692307</v>
      </c>
      <c r="Q60" s="49">
        <f>0.3*D60 + 0.3*E60+0.1*(F60+G60+H60)/3+0.2*(I60+J60+K60)/3+0.05*N60+0.05*P60</f>
        <v>76.945146520051281</v>
      </c>
      <c r="R60" s="50" t="s">
        <v>4</v>
      </c>
      <c r="S60" s="51" t="s">
        <v>6</v>
      </c>
    </row>
    <row r="61" spans="1:19">
      <c r="A61" s="2">
        <v>40</v>
      </c>
      <c r="B61" s="23">
        <v>13512063</v>
      </c>
      <c r="C61" s="29" t="s">
        <v>126</v>
      </c>
      <c r="D61" s="30">
        <f>VLOOKUP(B61,'[1]detil lat-uts-uas-makalah'!$B$6:$U$63,12,FALSE)</f>
        <v>76</v>
      </c>
      <c r="E61" s="30">
        <f>VLOOKUP($B61,'[1]detil lat-uts-uas-makalah'!$B$6:$U$63,18,FALSE)</f>
        <v>80.5</v>
      </c>
      <c r="F61" s="34">
        <v>98</v>
      </c>
      <c r="G61" s="35">
        <v>82</v>
      </c>
      <c r="H61" s="34">
        <v>100</v>
      </c>
      <c r="I61" s="34">
        <v>90.12</v>
      </c>
      <c r="J61" s="34">
        <v>98.25</v>
      </c>
      <c r="K61" s="42">
        <v>105.31789999999999</v>
      </c>
      <c r="L61" s="30">
        <v>88.333333333333329</v>
      </c>
      <c r="M61" s="23" t="s">
        <v>5</v>
      </c>
      <c r="N61" s="30">
        <f>IF(M61="A",90,IF(M61="AB",80,IF(M61="B",70,0)))</f>
        <v>90</v>
      </c>
      <c r="O61" s="24">
        <v>22</v>
      </c>
      <c r="P61" s="46">
        <f>MAX(L61,O61*100/26)</f>
        <v>88.333333333333329</v>
      </c>
      <c r="Q61" s="49">
        <f>0.3*D61 + 0.3*E61+0.1*(F61+G61+H61)/3+0.2*(I61+J61+K61)/3+0.05*N61+0.05*P61</f>
        <v>84.779193333333339</v>
      </c>
      <c r="R61" s="50" t="s">
        <v>6</v>
      </c>
      <c r="S61" s="51" t="s">
        <v>5</v>
      </c>
    </row>
    <row r="62" spans="1:19">
      <c r="A62" s="2">
        <v>41</v>
      </c>
      <c r="B62" s="23">
        <v>13512065</v>
      </c>
      <c r="C62" s="29" t="s">
        <v>71</v>
      </c>
      <c r="D62" s="30">
        <f>VLOOKUP(B62,'[1]detil lat-uts-uas-makalah'!$B$6:$U$63,12,FALSE)</f>
        <v>78</v>
      </c>
      <c r="E62" s="30">
        <f>VLOOKUP($B62,'[1]detil lat-uts-uas-makalah'!$B$6:$U$63,18,FALSE)</f>
        <v>58</v>
      </c>
      <c r="F62" s="34">
        <v>100</v>
      </c>
      <c r="G62" s="34">
        <v>100</v>
      </c>
      <c r="H62" s="34">
        <v>100</v>
      </c>
      <c r="I62" s="34">
        <v>102.44</v>
      </c>
      <c r="J62" s="34">
        <v>100.88800000000001</v>
      </c>
      <c r="K62" s="42">
        <v>102.6607143</v>
      </c>
      <c r="L62" s="30">
        <v>100</v>
      </c>
      <c r="M62" s="23" t="s">
        <v>6</v>
      </c>
      <c r="N62" s="30">
        <f>IF(M62="A",90,IF(M62="AB",80,IF(M62="B",70,0)))</f>
        <v>80</v>
      </c>
      <c r="O62" s="24">
        <v>26</v>
      </c>
      <c r="P62" s="46">
        <f>MAX(L62,O62*100/26)</f>
        <v>100</v>
      </c>
      <c r="Q62" s="49">
        <f>0.3*D62 + 0.3*E62+0.1*(F62+G62+H62)/3+0.2*(I62+J62+K62)/3+0.05*N62+0.05*P62</f>
        <v>80.199247619999994</v>
      </c>
      <c r="R62" s="50" t="s">
        <v>6</v>
      </c>
      <c r="S62" s="51" t="s">
        <v>5</v>
      </c>
    </row>
    <row r="63" spans="1:19">
      <c r="A63" s="2">
        <v>42</v>
      </c>
      <c r="B63" s="23">
        <v>13512067</v>
      </c>
      <c r="C63" s="29" t="s">
        <v>127</v>
      </c>
      <c r="D63" s="30">
        <f>VLOOKUP(B63,'[1]detil lat-uts-uas-makalah'!$B$6:$U$63,12,FALSE)</f>
        <v>65</v>
      </c>
      <c r="E63" s="30">
        <f>VLOOKUP($B63,'[1]detil lat-uts-uas-makalah'!$B$6:$U$63,18,FALSE)</f>
        <v>37</v>
      </c>
      <c r="F63" s="34">
        <v>85</v>
      </c>
      <c r="G63" s="34">
        <v>65</v>
      </c>
      <c r="H63" s="34">
        <v>90</v>
      </c>
      <c r="I63" s="34">
        <v>91.16</v>
      </c>
      <c r="J63" s="34">
        <v>93.1</v>
      </c>
      <c r="K63" s="42">
        <v>101.1</v>
      </c>
      <c r="L63" s="30">
        <v>98.333333333333329</v>
      </c>
      <c r="M63" s="23" t="s">
        <v>6</v>
      </c>
      <c r="N63" s="30">
        <f>IF(M63="A",90,IF(M63="AB",80,IF(M63="B",70,0)))</f>
        <v>80</v>
      </c>
      <c r="O63" s="24">
        <v>26</v>
      </c>
      <c r="P63" s="46">
        <f>MAX(L63,O63*100/26)</f>
        <v>100</v>
      </c>
      <c r="Q63" s="49">
        <f>0.3*D63 + 0.3*E63+0.1*(F63+G63+H63)/3+0.2*(I63+J63+K63)/3+0.05*N63+0.05*P63</f>
        <v>66.623999999999995</v>
      </c>
      <c r="R63" s="50" t="s">
        <v>4</v>
      </c>
      <c r="S63" s="51" t="s">
        <v>8</v>
      </c>
    </row>
    <row r="64" spans="1:19">
      <c r="A64" s="2">
        <v>43</v>
      </c>
      <c r="B64" s="23">
        <v>13512071</v>
      </c>
      <c r="C64" s="29" t="s">
        <v>128</v>
      </c>
      <c r="D64" s="30">
        <f>VLOOKUP(B64,'[1]detil lat-uts-uas-makalah'!$B$6:$U$63,12,FALSE)</f>
        <v>98</v>
      </c>
      <c r="E64" s="30">
        <f>VLOOKUP($B64,'[1]detil lat-uts-uas-makalah'!$B$6:$U$63,18,FALSE)</f>
        <v>66.5</v>
      </c>
      <c r="F64" s="34">
        <v>100</v>
      </c>
      <c r="G64" s="34">
        <v>95</v>
      </c>
      <c r="H64" s="34">
        <v>100</v>
      </c>
      <c r="I64" s="34">
        <v>107.38</v>
      </c>
      <c r="J64" s="34">
        <v>106.02500000000001</v>
      </c>
      <c r="K64" s="42">
        <v>107.02</v>
      </c>
      <c r="L64" s="30">
        <v>88.333333333333329</v>
      </c>
      <c r="M64" s="23" t="s">
        <v>4</v>
      </c>
      <c r="N64" s="30">
        <f>IF(M64="A",90,IF(M64="AB",80,IF(M64="B",70,0)))</f>
        <v>70</v>
      </c>
      <c r="O64" s="24">
        <v>25</v>
      </c>
      <c r="P64" s="46">
        <f>MAX(L64,O64*100/26)</f>
        <v>96.15384615384616</v>
      </c>
      <c r="Q64" s="49">
        <f>0.3*D64 + 0.3*E64+0.1*(F64+G64+H64)/3+0.2*(I64+J64+K64)/3+0.05*N64+0.05*P64</f>
        <v>88.852692307692308</v>
      </c>
      <c r="R64" s="50" t="s">
        <v>6</v>
      </c>
      <c r="S64" s="51" t="s">
        <v>5</v>
      </c>
    </row>
    <row r="65" spans="1:19">
      <c r="A65" s="2">
        <v>44</v>
      </c>
      <c r="B65" s="23">
        <v>13512073</v>
      </c>
      <c r="C65" s="29" t="s">
        <v>129</v>
      </c>
      <c r="D65" s="30">
        <f>VLOOKUP(B65,'[1]detil lat-uts-uas-makalah'!$B$6:$U$63,12,FALSE)</f>
        <v>76.5</v>
      </c>
      <c r="E65" s="30">
        <f>VLOOKUP($B65,'[1]detil lat-uts-uas-makalah'!$B$6:$U$63,18,FALSE)</f>
        <v>66</v>
      </c>
      <c r="F65" s="34">
        <v>100</v>
      </c>
      <c r="G65" s="34">
        <v>87</v>
      </c>
      <c r="H65" s="34">
        <v>100</v>
      </c>
      <c r="I65" s="34">
        <f>85.08+15</f>
        <v>100.08</v>
      </c>
      <c r="J65" s="34">
        <v>104.2</v>
      </c>
      <c r="K65" s="42">
        <v>105.31789999999999</v>
      </c>
      <c r="L65" s="30">
        <v>88.333333333333329</v>
      </c>
      <c r="M65" s="23" t="s">
        <v>6</v>
      </c>
      <c r="N65" s="30">
        <f>IF(M65="A",90,IF(M65="AB",80,IF(M65="B",70,0)))</f>
        <v>80</v>
      </c>
      <c r="O65" s="24">
        <v>23</v>
      </c>
      <c r="P65" s="46">
        <f>MAX(L65,O65*100/26)</f>
        <v>88.461538461538467</v>
      </c>
      <c r="Q65" s="49">
        <f>0.3*D65 + 0.3*E65+0.1*(F65+G65+H65)/3+0.2*(I65+J65+K65)/3+0.05*N65+0.05*P65</f>
        <v>81.379603589743581</v>
      </c>
      <c r="R65" s="50" t="s">
        <v>6</v>
      </c>
      <c r="S65" s="51" t="s">
        <v>5</v>
      </c>
    </row>
    <row r="66" spans="1:19">
      <c r="A66" s="2">
        <v>45</v>
      </c>
      <c r="B66" s="23">
        <v>13512075</v>
      </c>
      <c r="C66" s="29" t="s">
        <v>130</v>
      </c>
      <c r="D66" s="30">
        <f>VLOOKUP(B66,'[1]detil lat-uts-uas-makalah'!$B$6:$U$63,12,FALSE)</f>
        <v>48</v>
      </c>
      <c r="E66" s="30">
        <f>VLOOKUP($B66,'[1]detil lat-uts-uas-makalah'!$B$6:$U$63,18,FALSE)</f>
        <v>76</v>
      </c>
      <c r="F66" s="34">
        <v>80</v>
      </c>
      <c r="G66" s="34">
        <v>97</v>
      </c>
      <c r="H66" s="34">
        <v>95</v>
      </c>
      <c r="I66" s="34">
        <v>62.5</v>
      </c>
      <c r="J66" s="34">
        <v>62.3</v>
      </c>
      <c r="K66" s="42">
        <v>100.4196429</v>
      </c>
      <c r="L66" s="30">
        <v>83.333333333333329</v>
      </c>
      <c r="M66" s="23" t="s">
        <v>4</v>
      </c>
      <c r="N66" s="30">
        <f>IF(M66="A",90,IF(M66="AB",80,IF(M66="B",70,0)))</f>
        <v>70</v>
      </c>
      <c r="O66" s="24">
        <v>26</v>
      </c>
      <c r="P66" s="46">
        <f>MAX(L66,O66*100/26)</f>
        <v>100</v>
      </c>
      <c r="Q66" s="49">
        <f>0.3*D66 + 0.3*E66+0.1*(F66+G66+H66)/3+0.2*(I66+J66+K66)/3+0.05*N66+0.05*P66</f>
        <v>69.781309526666675</v>
      </c>
      <c r="R66" s="50" t="s">
        <v>26</v>
      </c>
      <c r="S66" s="51" t="s">
        <v>8</v>
      </c>
    </row>
    <row r="67" spans="1:19">
      <c r="A67" s="2">
        <v>46</v>
      </c>
      <c r="B67" s="23">
        <v>13512077</v>
      </c>
      <c r="C67" s="29" t="s">
        <v>131</v>
      </c>
      <c r="D67" s="30">
        <f>VLOOKUP(B67,'[1]detil lat-uts-uas-makalah'!$B$6:$U$63,12,FALSE)</f>
        <v>68.5</v>
      </c>
      <c r="E67" s="30">
        <f>VLOOKUP($B67,'[1]detil lat-uts-uas-makalah'!$B$6:$U$63,18,FALSE)</f>
        <v>41</v>
      </c>
      <c r="F67" s="34">
        <v>95</v>
      </c>
      <c r="G67" s="34">
        <v>80</v>
      </c>
      <c r="H67" s="34">
        <v>80</v>
      </c>
      <c r="I67" s="34">
        <v>103.39</v>
      </c>
      <c r="J67" s="34">
        <v>100.18</v>
      </c>
      <c r="K67" s="42">
        <v>103.92140000000001</v>
      </c>
      <c r="L67" s="30">
        <v>98.333333333333329</v>
      </c>
      <c r="M67" s="23" t="s">
        <v>5</v>
      </c>
      <c r="N67" s="30">
        <f>IF(M67="A",90,IF(M67="AB",80,IF(M67="B",70,0)))</f>
        <v>90</v>
      </c>
      <c r="O67" s="24">
        <v>26</v>
      </c>
      <c r="P67" s="46">
        <f>MAX(L67,O67*100/26)</f>
        <v>100</v>
      </c>
      <c r="Q67" s="49">
        <f>0.3*D67 + 0.3*E67+0.1*(F67+G67+H67)/3+0.2*(I67+J67+K67)/3+0.05*N67+0.05*P67</f>
        <v>71.349426666666673</v>
      </c>
      <c r="R67" s="50" t="s">
        <v>4</v>
      </c>
      <c r="S67" s="51" t="s">
        <v>4</v>
      </c>
    </row>
    <row r="68" spans="1:19">
      <c r="A68" s="2">
        <v>47</v>
      </c>
      <c r="B68" s="23">
        <v>13512079</v>
      </c>
      <c r="C68" s="29" t="s">
        <v>132</v>
      </c>
      <c r="D68" s="30">
        <f>VLOOKUP(B68,'[1]detil lat-uts-uas-makalah'!$B$6:$U$63,12,FALSE)</f>
        <v>43</v>
      </c>
      <c r="E68" s="30">
        <f>VLOOKUP($B68,'[1]detil lat-uts-uas-makalah'!$B$6:$U$63,18,FALSE)</f>
        <v>70.5</v>
      </c>
      <c r="F68" s="34">
        <v>100</v>
      </c>
      <c r="G68" s="36"/>
      <c r="H68" s="34">
        <v>65</v>
      </c>
      <c r="I68" s="34">
        <v>88.52</v>
      </c>
      <c r="J68" s="34">
        <v>96.212500000000006</v>
      </c>
      <c r="K68" s="42">
        <v>98.39</v>
      </c>
      <c r="L68" s="30">
        <v>50</v>
      </c>
      <c r="M68" s="23" t="s">
        <v>4</v>
      </c>
      <c r="N68" s="30">
        <f>IF(M68="A",90,IF(M68="AB",80,IF(M68="B",70,0)))</f>
        <v>70</v>
      </c>
      <c r="O68" s="24">
        <v>23</v>
      </c>
      <c r="P68" s="46">
        <f>MAX(L68,O68*100/26)</f>
        <v>88.461538461538467</v>
      </c>
      <c r="Q68" s="49">
        <f>0.3*D68 + 0.3*E68+0.1*(F68+G68+H68)/3+0.2*(I68+J68+K68)/3+0.05*N68+0.05*P68</f>
        <v>66.347910256410259</v>
      </c>
      <c r="R68" s="50" t="s">
        <v>7</v>
      </c>
      <c r="S68" s="51" t="s">
        <v>8</v>
      </c>
    </row>
    <row r="69" spans="1:19">
      <c r="A69" s="2">
        <v>48</v>
      </c>
      <c r="B69" s="23">
        <v>13512081</v>
      </c>
      <c r="C69" s="29" t="s">
        <v>133</v>
      </c>
      <c r="D69" s="30">
        <f>VLOOKUP(B69,'[1]detil lat-uts-uas-makalah'!$B$6:$U$63,12,FALSE)</f>
        <v>58</v>
      </c>
      <c r="E69" s="30">
        <f>VLOOKUP($B69,'[1]detil lat-uts-uas-makalah'!$B$6:$U$63,18,FALSE)</f>
        <v>66</v>
      </c>
      <c r="F69" s="34">
        <v>100</v>
      </c>
      <c r="G69" s="34">
        <v>80</v>
      </c>
      <c r="H69" s="34">
        <v>85</v>
      </c>
      <c r="I69" s="35">
        <v>88.94</v>
      </c>
      <c r="J69" s="34">
        <v>104.52500000000001</v>
      </c>
      <c r="K69" s="42">
        <v>95.45</v>
      </c>
      <c r="L69" s="30">
        <v>83.333333333333329</v>
      </c>
      <c r="M69" s="23" t="s">
        <v>6</v>
      </c>
      <c r="N69" s="30">
        <f>IF(M69="A",90,IF(M69="AB",80,IF(M69="B",70,0)))</f>
        <v>80</v>
      </c>
      <c r="O69" s="24">
        <v>26</v>
      </c>
      <c r="P69" s="46">
        <f>MAX(L69,O69*100/26)</f>
        <v>100</v>
      </c>
      <c r="Q69" s="49">
        <f>0.3*D69 + 0.3*E69+0.1*(F69+G69+H69)/3+0.2*(I69+J69+K69)/3+0.05*N69+0.05*P69</f>
        <v>74.294333333333341</v>
      </c>
      <c r="R69" s="50" t="s">
        <v>4</v>
      </c>
      <c r="S69" s="51" t="s">
        <v>6</v>
      </c>
    </row>
    <row r="70" spans="1:19">
      <c r="A70" s="2">
        <v>49</v>
      </c>
      <c r="B70" s="23">
        <v>13512083</v>
      </c>
      <c r="C70" s="29" t="s">
        <v>134</v>
      </c>
      <c r="D70" s="30">
        <f>VLOOKUP(B70,'[1]detil lat-uts-uas-makalah'!$B$6:$U$63,12,FALSE)</f>
        <v>51.5</v>
      </c>
      <c r="E70" s="30">
        <f>VLOOKUP($B70,'[1]detil lat-uts-uas-makalah'!$B$6:$U$63,18,FALSE)</f>
        <v>0</v>
      </c>
      <c r="F70" s="36"/>
      <c r="G70" s="34">
        <v>65</v>
      </c>
      <c r="H70" s="36"/>
      <c r="I70" s="34">
        <v>91.16</v>
      </c>
      <c r="J70" s="36"/>
      <c r="K70" s="43"/>
      <c r="L70" s="30">
        <v>66.666666666666671</v>
      </c>
      <c r="M70" s="23" t="s">
        <v>25</v>
      </c>
      <c r="N70" s="30">
        <f>IF(M70="A",90,IF(M70="AB",80,IF(M70="B",70,0)))</f>
        <v>0</v>
      </c>
      <c r="O70" s="24">
        <v>16</v>
      </c>
      <c r="P70" s="46">
        <f>MAX(L70,O70*100/26)</f>
        <v>66.666666666666671</v>
      </c>
      <c r="Q70" s="49">
        <f>0.3*D70 + 0.3*E70+0.1*(F70+G70+H70)/3+0.2*(I70+J70+K70)/3+0.05*N70+0.05*P70</f>
        <v>27.027333333333331</v>
      </c>
      <c r="R70" s="50"/>
      <c r="S70" s="51" t="s">
        <v>25</v>
      </c>
    </row>
    <row r="71" spans="1:19">
      <c r="A71" s="2">
        <v>50</v>
      </c>
      <c r="B71" s="23">
        <v>13512085</v>
      </c>
      <c r="C71" s="29" t="s">
        <v>135</v>
      </c>
      <c r="D71" s="30">
        <f>VLOOKUP(B71,'[1]detil lat-uts-uas-makalah'!$B$6:$U$63,12,FALSE)</f>
        <v>56.5</v>
      </c>
      <c r="E71" s="30">
        <f>VLOOKUP($B71,'[1]detil lat-uts-uas-makalah'!$B$6:$U$63,18,FALSE)</f>
        <v>66.5</v>
      </c>
      <c r="F71" s="34">
        <v>100</v>
      </c>
      <c r="G71" s="34">
        <v>100</v>
      </c>
      <c r="H71" s="34">
        <v>95</v>
      </c>
      <c r="I71" s="34">
        <v>107.38</v>
      </c>
      <c r="J71" s="34">
        <v>102.9</v>
      </c>
      <c r="K71" s="42">
        <v>105.8</v>
      </c>
      <c r="L71" s="30">
        <v>95</v>
      </c>
      <c r="M71" s="23" t="s">
        <v>6</v>
      </c>
      <c r="N71" s="30">
        <f>IF(M71="A",90,IF(M71="AB",80,IF(M71="B",70,0)))</f>
        <v>80</v>
      </c>
      <c r="O71" s="24">
        <v>25</v>
      </c>
      <c r="P71" s="46">
        <f>MAX(L71,O71*100/26)</f>
        <v>96.15384615384616</v>
      </c>
      <c r="Q71" s="49">
        <f>0.3*D71 + 0.3*E71+0.1*(F71+G71+H71)/3+0.2*(I71+J71+K71)/3+0.05*N71+0.05*P71</f>
        <v>76.613025641025644</v>
      </c>
      <c r="R71" s="50" t="s">
        <v>4</v>
      </c>
      <c r="S71" s="51" t="s">
        <v>6</v>
      </c>
    </row>
    <row r="72" spans="1:19">
      <c r="A72" s="2">
        <v>51</v>
      </c>
      <c r="B72" s="23">
        <v>13512087</v>
      </c>
      <c r="C72" s="29" t="s">
        <v>136</v>
      </c>
      <c r="D72" s="30">
        <f>VLOOKUP(B72,'[1]detil lat-uts-uas-makalah'!$B$6:$U$63,12,FALSE)</f>
        <v>75.5</v>
      </c>
      <c r="E72" s="30">
        <f>VLOOKUP($B72,'[1]detil lat-uts-uas-makalah'!$B$6:$U$63,18,FALSE)</f>
        <v>73</v>
      </c>
      <c r="F72" s="34">
        <v>95</v>
      </c>
      <c r="G72" s="35">
        <v>82</v>
      </c>
      <c r="H72" s="34">
        <v>70</v>
      </c>
      <c r="I72" s="34">
        <v>101.45</v>
      </c>
      <c r="J72" s="34">
        <v>98.25</v>
      </c>
      <c r="K72" s="42">
        <v>106.25</v>
      </c>
      <c r="L72" s="30">
        <v>98.333333333333329</v>
      </c>
      <c r="M72" s="23" t="s">
        <v>4</v>
      </c>
      <c r="N72" s="30">
        <f>IF(M72="A",90,IF(M72="AB",80,IF(M72="B",70,0)))</f>
        <v>70</v>
      </c>
      <c r="O72" s="24">
        <v>24</v>
      </c>
      <c r="P72" s="46">
        <f>MAX(L72,O72*100/26)</f>
        <v>98.333333333333329</v>
      </c>
      <c r="Q72" s="49">
        <f>0.3*D72 + 0.3*E72+0.1*(F72+G72+H72)/3+0.2*(I72+J72+K72)/3+0.05*N72+0.05*P72</f>
        <v>81.596666666666664</v>
      </c>
      <c r="R72" s="50" t="s">
        <v>8</v>
      </c>
      <c r="S72" s="51" t="s">
        <v>5</v>
      </c>
    </row>
    <row r="73" spans="1:19">
      <c r="A73" s="23">
        <v>52</v>
      </c>
      <c r="B73" s="23">
        <v>13512089</v>
      </c>
      <c r="C73" s="23" t="s">
        <v>137</v>
      </c>
      <c r="D73" s="30">
        <f>VLOOKUP(B73,'[1]detil lat-uts-uas-makalah'!$B$6:$U$63,12,FALSE)</f>
        <v>61</v>
      </c>
      <c r="E73" s="30">
        <f>VLOOKUP($B73,'[1]detil lat-uts-uas-makalah'!$B$6:$U$63,18,FALSE)</f>
        <v>43</v>
      </c>
      <c r="F73" s="34">
        <v>95</v>
      </c>
      <c r="G73" s="34">
        <v>78</v>
      </c>
      <c r="H73" s="34">
        <v>98</v>
      </c>
      <c r="I73" s="34">
        <v>90.55</v>
      </c>
      <c r="J73" s="34">
        <v>98.674999999999997</v>
      </c>
      <c r="K73" s="42">
        <v>99.81</v>
      </c>
      <c r="L73" s="30">
        <v>83.333333333333329</v>
      </c>
      <c r="M73" s="23" t="s">
        <v>6</v>
      </c>
      <c r="N73" s="30">
        <f>IF(M73="A",90,IF(M73="AB",80,IF(M73="B",70,0)))</f>
        <v>80</v>
      </c>
      <c r="O73" s="24">
        <v>26</v>
      </c>
      <c r="P73" s="46">
        <f>MAX(L73,O73*100/26)</f>
        <v>100</v>
      </c>
      <c r="Q73" s="49">
        <f>0.3*D73 + 0.3*E73+0.1*(F73+G73+H73)/3+0.2*(I73+J73+K73)/3+0.05*N73+0.05*P73</f>
        <v>68.502333333333326</v>
      </c>
      <c r="R73" s="50" t="s">
        <v>8</v>
      </c>
      <c r="S73" s="51" t="s">
        <v>4</v>
      </c>
    </row>
    <row r="74" spans="1:19">
      <c r="A74" s="23">
        <v>53</v>
      </c>
      <c r="B74" s="23">
        <v>13512091</v>
      </c>
      <c r="C74" s="23" t="s">
        <v>138</v>
      </c>
      <c r="D74" s="30">
        <f>VLOOKUP(B74,'[1]detil lat-uts-uas-makalah'!$B$6:$U$63,12,FALSE)</f>
        <v>52.5</v>
      </c>
      <c r="E74" s="30">
        <f>VLOOKUP($B74,'[1]detil lat-uts-uas-makalah'!$B$6:$U$63,18,FALSE)</f>
        <v>74</v>
      </c>
      <c r="F74" s="34">
        <v>95</v>
      </c>
      <c r="G74" s="34">
        <v>85</v>
      </c>
      <c r="H74" s="34">
        <v>100</v>
      </c>
      <c r="I74" s="34">
        <f>85.08+15</f>
        <v>100.08</v>
      </c>
      <c r="J74" s="34">
        <v>98.25</v>
      </c>
      <c r="K74" s="42">
        <v>97.728571430000002</v>
      </c>
      <c r="L74" s="30">
        <v>88.333333333333329</v>
      </c>
      <c r="M74" s="23" t="s">
        <v>6</v>
      </c>
      <c r="N74" s="30">
        <f>IF(M74="A",90,IF(M74="AB",80,IF(M74="B",70,0)))</f>
        <v>80</v>
      </c>
      <c r="O74" s="24">
        <v>26</v>
      </c>
      <c r="P74" s="46">
        <f>MAX(L74,O74*100/26)</f>
        <v>100</v>
      </c>
      <c r="Q74" s="49">
        <f>0.3*D74 + 0.3*E74+0.1*(F74+G74+H74)/3+0.2*(I74+J74+K74)/3+0.05*N74+0.05*P74</f>
        <v>76.02057142866667</v>
      </c>
      <c r="R74" s="50" t="s">
        <v>4</v>
      </c>
      <c r="S74" s="51" t="s">
        <v>6</v>
      </c>
    </row>
    <row r="75" spans="1:19">
      <c r="A75" s="23">
        <v>54</v>
      </c>
      <c r="B75" s="23">
        <v>13512093</v>
      </c>
      <c r="C75" s="23" t="s">
        <v>139</v>
      </c>
      <c r="D75" s="30">
        <f>VLOOKUP(B75,'[1]detil lat-uts-uas-makalah'!$B$6:$U$63,12,FALSE)</f>
        <v>51</v>
      </c>
      <c r="E75" s="30">
        <f>VLOOKUP($B75,'[1]detil lat-uts-uas-makalah'!$B$6:$U$63,18,FALSE)</f>
        <v>58.5</v>
      </c>
      <c r="F75" s="34">
        <v>85</v>
      </c>
      <c r="G75" s="34">
        <v>85</v>
      </c>
      <c r="H75" s="34">
        <v>85</v>
      </c>
      <c r="I75" s="34">
        <v>78.75</v>
      </c>
      <c r="J75" s="34">
        <v>103.85</v>
      </c>
      <c r="K75" s="42">
        <v>89.47142857</v>
      </c>
      <c r="L75" s="30">
        <v>98.333333333333329</v>
      </c>
      <c r="M75" s="23" t="s">
        <v>4</v>
      </c>
      <c r="N75" s="30">
        <f>IF(M75="A",90,IF(M75="AB",80,IF(M75="B",70,0)))</f>
        <v>70</v>
      </c>
      <c r="O75" s="24">
        <v>26</v>
      </c>
      <c r="P75" s="46">
        <f>MAX(L75,O75*100/26)</f>
        <v>100</v>
      </c>
      <c r="Q75" s="49">
        <f>0.3*D75 + 0.3*E75+0.1*(F75+G75+H75)/3+0.2*(I75+J75+K75)/3+0.05*N75+0.05*P75</f>
        <v>67.988095238</v>
      </c>
      <c r="R75" s="50" t="s">
        <v>4</v>
      </c>
      <c r="S75" s="51" t="s">
        <v>8</v>
      </c>
    </row>
    <row r="76" spans="1:19">
      <c r="A76" s="23">
        <v>55</v>
      </c>
      <c r="B76" s="23">
        <v>13512095</v>
      </c>
      <c r="C76" s="23" t="s">
        <v>140</v>
      </c>
      <c r="D76" s="30">
        <f>VLOOKUP(B76,'[1]detil lat-uts-uas-makalah'!$B$6:$U$63,12,FALSE)</f>
        <v>77.5</v>
      </c>
      <c r="E76" s="30">
        <f>VLOOKUP($B76,'[1]detil lat-uts-uas-makalah'!$B$6:$U$63,18,FALSE)</f>
        <v>65.5</v>
      </c>
      <c r="F76" s="34">
        <v>95</v>
      </c>
      <c r="G76" s="34">
        <v>86</v>
      </c>
      <c r="H76" s="34">
        <v>90</v>
      </c>
      <c r="I76" s="34">
        <v>87.46</v>
      </c>
      <c r="J76" s="34">
        <v>106.15</v>
      </c>
      <c r="K76" s="42">
        <v>100.05</v>
      </c>
      <c r="L76" s="30">
        <v>95</v>
      </c>
      <c r="M76" s="23" t="s">
        <v>6</v>
      </c>
      <c r="N76" s="30">
        <f>IF(M76="A",90,IF(M76="AB",80,IF(M76="B",70,0)))</f>
        <v>80</v>
      </c>
      <c r="O76" s="24">
        <v>24</v>
      </c>
      <c r="P76" s="46">
        <f>MAX(L76,O76*100/26)</f>
        <v>95</v>
      </c>
      <c r="Q76" s="49">
        <f>0.3*D76 + 0.3*E76+0.1*(F76+G76+H76)/3+0.2*(I76+J76+K76)/3+0.05*N76+0.05*P76</f>
        <v>80.260666666666665</v>
      </c>
      <c r="R76" s="50" t="s">
        <v>6</v>
      </c>
      <c r="S76" s="51" t="s">
        <v>5</v>
      </c>
    </row>
    <row r="77" spans="1:19">
      <c r="A77" s="23">
        <v>56</v>
      </c>
      <c r="B77" s="23">
        <v>13512097</v>
      </c>
      <c r="C77" s="23" t="s">
        <v>84</v>
      </c>
      <c r="D77" s="30">
        <f>VLOOKUP(B77,'[1]detil lat-uts-uas-makalah'!$B$6:$U$63,12,FALSE)</f>
        <v>79</v>
      </c>
      <c r="E77" s="30">
        <f>VLOOKUP($B77,'[1]detil lat-uts-uas-makalah'!$B$6:$U$63,18,FALSE)</f>
        <v>58</v>
      </c>
      <c r="F77" s="34">
        <v>100</v>
      </c>
      <c r="G77" s="35">
        <v>70</v>
      </c>
      <c r="H77" s="34">
        <v>94</v>
      </c>
      <c r="I77" s="34">
        <v>103.39</v>
      </c>
      <c r="J77" s="34">
        <v>102.15</v>
      </c>
      <c r="K77" s="42">
        <v>107.02</v>
      </c>
      <c r="L77" s="30">
        <v>88.333333333333329</v>
      </c>
      <c r="M77" s="23" t="s">
        <v>4</v>
      </c>
      <c r="N77" s="30">
        <f>IF(M77="A",90,IF(M77="AB",80,IF(M77="B",70,0)))</f>
        <v>70</v>
      </c>
      <c r="O77" s="24">
        <v>26</v>
      </c>
      <c r="P77" s="46">
        <f>MAX(L77,O77*100/26)</f>
        <v>100</v>
      </c>
      <c r="Q77" s="49">
        <f>0.3*D77 + 0.3*E77+0.1*(F77+G77+H77)/3+0.2*(I77+J77+K77)/3+0.05*N77+0.05*P77</f>
        <v>79.237333333333325</v>
      </c>
      <c r="R77" s="50" t="s">
        <v>8</v>
      </c>
      <c r="S77" s="51" t="s">
        <v>5</v>
      </c>
    </row>
    <row r="78" spans="1:19">
      <c r="A78" s="23">
        <v>57</v>
      </c>
      <c r="B78" s="23">
        <v>13512099</v>
      </c>
      <c r="C78" s="23" t="s">
        <v>141</v>
      </c>
      <c r="D78" s="30">
        <f>VLOOKUP(B78,'[1]detil lat-uts-uas-makalah'!$B$6:$U$63,12,FALSE)</f>
        <v>38.5</v>
      </c>
      <c r="E78" s="30">
        <f>VLOOKUP($B78,'[1]detil lat-uts-uas-makalah'!$B$6:$U$63,18,FALSE)</f>
        <v>55.5</v>
      </c>
      <c r="F78" s="34">
        <v>95</v>
      </c>
      <c r="G78" s="34">
        <v>95</v>
      </c>
      <c r="H78" s="34">
        <v>60</v>
      </c>
      <c r="I78" s="34">
        <v>100.68</v>
      </c>
      <c r="J78" s="34">
        <v>104.5</v>
      </c>
      <c r="K78" s="42">
        <v>95.45</v>
      </c>
      <c r="L78" s="30">
        <v>98.333333333333329</v>
      </c>
      <c r="M78" s="23" t="s">
        <v>4</v>
      </c>
      <c r="N78" s="30">
        <f>IF(M78="A",90,IF(M78="AB",80,IF(M78="B",70,0)))</f>
        <v>70</v>
      </c>
      <c r="O78" s="24">
        <v>25</v>
      </c>
      <c r="P78" s="46">
        <f>MAX(L78,O78*100/26)</f>
        <v>98.333333333333329</v>
      </c>
      <c r="Q78" s="49">
        <f>0.3*D78 + 0.3*E78+0.1*(F78+G78+H78)/3+0.2*(I78+J78+K78)/3+0.05*N78+0.05*P78</f>
        <v>64.992000000000004</v>
      </c>
      <c r="R78" s="50" t="s">
        <v>8</v>
      </c>
      <c r="S78" s="51" t="s">
        <v>8</v>
      </c>
    </row>
    <row r="79" spans="1:19">
      <c r="A79" s="23">
        <v>58</v>
      </c>
      <c r="B79" s="23">
        <v>13513601</v>
      </c>
      <c r="C79" s="23" t="s">
        <v>142</v>
      </c>
      <c r="D79" s="30">
        <f>VLOOKUP(B79,'[1]detil lat-uts-uas-makalah'!$B$6:$U$63,12,FALSE)</f>
        <v>77</v>
      </c>
      <c r="E79" s="30">
        <f>VLOOKUP($B79,'[1]detil lat-uts-uas-makalah'!$B$6:$U$63,18,FALSE)</f>
        <v>57</v>
      </c>
      <c r="F79" s="34">
        <v>85</v>
      </c>
      <c r="G79" s="34">
        <v>85</v>
      </c>
      <c r="H79" s="34">
        <v>98</v>
      </c>
      <c r="I79" s="34">
        <v>82.85</v>
      </c>
      <c r="J79" s="34">
        <v>103.85</v>
      </c>
      <c r="K79" s="42">
        <v>103.92140000000001</v>
      </c>
      <c r="L79" s="30">
        <v>88.333333333333329</v>
      </c>
      <c r="M79" s="23" t="s">
        <v>6</v>
      </c>
      <c r="N79" s="30">
        <f>IF(M79="A",90,IF(M79="AB",80,IF(M79="B",70,0)))</f>
        <v>80</v>
      </c>
      <c r="O79" s="24">
        <v>26</v>
      </c>
      <c r="P79" s="46">
        <f>MAX(L79,O79*100/26)</f>
        <v>100</v>
      </c>
      <c r="Q79" s="49">
        <f>0.3*D79 + 0.3*E79+0.1*(F79+G79+H79)/3+0.2*(I79+J79+K79)/3+0.05*N79+0.05*P79</f>
        <v>77.508093333333321</v>
      </c>
      <c r="R79" s="50" t="s">
        <v>8</v>
      </c>
      <c r="S79" s="51" t="s">
        <v>6</v>
      </c>
    </row>
  </sheetData>
  <sortState ref="A22:S79">
    <sortCondition ref="A22:A79"/>
  </sortState>
  <conditionalFormatting sqref="D22:E79 N22:N79">
    <cfRule type="cellIs" dxfId="0" priority="5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IF2211-K2</vt:lpstr>
      <vt:lpstr>IF2211-K1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rn</cp:lastModifiedBy>
  <dcterms:created xsi:type="dcterms:W3CDTF">2013-11-11T06:05:04Z</dcterms:created>
  <dcterms:modified xsi:type="dcterms:W3CDTF">2014-05-30T09:27:05Z</dcterms:modified>
</cp:coreProperties>
</file>